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H30" i="1"/>
  <c r="L30" i="1" s="1"/>
  <c r="BM29" i="1"/>
  <c r="BL29" i="1"/>
  <c r="BK29" i="1"/>
  <c r="AU29" i="1" s="1"/>
  <c r="BJ29" i="1"/>
  <c r="BG29" i="1"/>
  <c r="BF29" i="1"/>
  <c r="BE29" i="1"/>
  <c r="BD29" i="1"/>
  <c r="BH29" i="1" s="1"/>
  <c r="BI29" i="1" s="1"/>
  <c r="BC29" i="1"/>
  <c r="AX29" i="1" s="1"/>
  <c r="AZ29" i="1"/>
  <c r="AW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U28" i="1" s="1"/>
  <c r="N28" i="1"/>
  <c r="BM27" i="1"/>
  <c r="BL27" i="1"/>
  <c r="BJ27" i="1"/>
  <c r="BK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Y27" i="1" s="1"/>
  <c r="W27" i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N26" i="1"/>
  <c r="BM25" i="1"/>
  <c r="BL25" i="1"/>
  <c r="BJ25" i="1"/>
  <c r="BK25" i="1" s="1"/>
  <c r="AU25" i="1" s="1"/>
  <c r="AW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W25" i="1"/>
  <c r="V25" i="1"/>
  <c r="U25" i="1" s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U24" i="1" s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G23" i="1"/>
  <c r="Y23" i="1" s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/>
  <c r="W21" i="1"/>
  <c r="V21" i="1"/>
  <c r="U21" i="1"/>
  <c r="N21" i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N20" i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AF19" i="1" s="1"/>
  <c r="W19" i="1"/>
  <c r="V19" i="1"/>
  <c r="U19" i="1" s="1"/>
  <c r="N19" i="1"/>
  <c r="AF22" i="1" l="1"/>
  <c r="H22" i="1"/>
  <c r="G22" i="1"/>
  <c r="Y22" i="1" s="1"/>
  <c r="AU21" i="1"/>
  <c r="AW21" i="1" s="1"/>
  <c r="Q21" i="1"/>
  <c r="BK30" i="1"/>
  <c r="AU30" i="1" s="1"/>
  <c r="AW30" i="1" s="1"/>
  <c r="Q27" i="1"/>
  <c r="BK19" i="1"/>
  <c r="U20" i="1"/>
  <c r="BK24" i="1"/>
  <c r="Q24" i="1" s="1"/>
  <c r="U26" i="1"/>
  <c r="U27" i="1"/>
  <c r="AU27" i="1"/>
  <c r="AW27" i="1" s="1"/>
  <c r="BK28" i="1"/>
  <c r="Q28" i="1" s="1"/>
  <c r="Q29" i="1"/>
  <c r="G26" i="1"/>
  <c r="AF26" i="1"/>
  <c r="H20" i="1"/>
  <c r="AV20" i="1" s="1"/>
  <c r="H24" i="1"/>
  <c r="AV24" i="1" s="1"/>
  <c r="G24" i="1"/>
  <c r="AF27" i="1"/>
  <c r="H27" i="1"/>
  <c r="AV27" i="1" s="1"/>
  <c r="AY27" i="1" s="1"/>
  <c r="R27" i="1"/>
  <c r="S27" i="1" s="1"/>
  <c r="H29" i="1"/>
  <c r="G29" i="1"/>
  <c r="R29" i="1" s="1"/>
  <c r="S29" i="1" s="1"/>
  <c r="AF29" i="1"/>
  <c r="AV30" i="1"/>
  <c r="Q30" i="1"/>
  <c r="AU22" i="1"/>
  <c r="AW22" i="1" s="1"/>
  <c r="Q22" i="1"/>
  <c r="AU24" i="1"/>
  <c r="AW24" i="1" s="1"/>
  <c r="G20" i="1"/>
  <c r="G19" i="1"/>
  <c r="H21" i="1"/>
  <c r="G21" i="1"/>
  <c r="R21" i="1" s="1"/>
  <c r="S21" i="1" s="1"/>
  <c r="AF21" i="1"/>
  <c r="Q25" i="1"/>
  <c r="AU26" i="1"/>
  <c r="AW26" i="1" s="1"/>
  <c r="Q26" i="1"/>
  <c r="G30" i="1"/>
  <c r="AF30" i="1"/>
  <c r="I30" i="1"/>
  <c r="H19" i="1"/>
  <c r="AV19" i="1" s="1"/>
  <c r="BK20" i="1"/>
  <c r="AF23" i="1"/>
  <c r="H23" i="1"/>
  <c r="AV23" i="1" s="1"/>
  <c r="AY23" i="1" s="1"/>
  <c r="Q23" i="1"/>
  <c r="H25" i="1"/>
  <c r="L25" i="1" s="1"/>
  <c r="G25" i="1"/>
  <c r="AF25" i="1"/>
  <c r="H26" i="1"/>
  <c r="AV26" i="1" s="1"/>
  <c r="Z27" i="1"/>
  <c r="H28" i="1"/>
  <c r="AV28" i="1" s="1"/>
  <c r="G28" i="1"/>
  <c r="L26" i="1" l="1"/>
  <c r="AU28" i="1"/>
  <c r="AW28" i="1" s="1"/>
  <c r="I22" i="1"/>
  <c r="AV22" i="1"/>
  <c r="AY22" i="1" s="1"/>
  <c r="AY26" i="1"/>
  <c r="AY24" i="1"/>
  <c r="AU19" i="1"/>
  <c r="AW19" i="1" s="1"/>
  <c r="Q19" i="1"/>
  <c r="L22" i="1"/>
  <c r="L19" i="1"/>
  <c r="T21" i="1"/>
  <c r="X21" i="1" s="1"/>
  <c r="AA21" i="1"/>
  <c r="Z21" i="1"/>
  <c r="R25" i="1"/>
  <c r="S25" i="1" s="1"/>
  <c r="Y19" i="1"/>
  <c r="AV29" i="1"/>
  <c r="AY29" i="1" s="1"/>
  <c r="I29" i="1"/>
  <c r="L23" i="1"/>
  <c r="R28" i="1"/>
  <c r="S28" i="1" s="1"/>
  <c r="AV21" i="1"/>
  <c r="AY21" i="1" s="1"/>
  <c r="I21" i="1"/>
  <c r="Y20" i="1"/>
  <c r="R22" i="1"/>
  <c r="S22" i="1" s="1"/>
  <c r="AY30" i="1"/>
  <c r="L29" i="1"/>
  <c r="L24" i="1"/>
  <c r="L20" i="1"/>
  <c r="T27" i="1"/>
  <c r="X27" i="1" s="1"/>
  <c r="O27" i="1"/>
  <c r="M27" i="1" s="1"/>
  <c r="P27" i="1" s="1"/>
  <c r="AA27" i="1"/>
  <c r="AB27" i="1" s="1"/>
  <c r="Y26" i="1"/>
  <c r="L28" i="1"/>
  <c r="I23" i="1"/>
  <c r="R26" i="1"/>
  <c r="S26" i="1" s="1"/>
  <c r="L21" i="1"/>
  <c r="R19" i="1"/>
  <c r="S19" i="1" s="1"/>
  <c r="O19" i="1" s="1"/>
  <c r="M19" i="1" s="1"/>
  <c r="P19" i="1" s="1"/>
  <c r="L27" i="1"/>
  <c r="I24" i="1"/>
  <c r="I20" i="1"/>
  <c r="I26" i="1"/>
  <c r="I19" i="1"/>
  <c r="Y28" i="1"/>
  <c r="AV25" i="1"/>
  <c r="AY25" i="1" s="1"/>
  <c r="I25" i="1"/>
  <c r="Q20" i="1"/>
  <c r="AU20" i="1"/>
  <c r="AW20" i="1" s="1"/>
  <c r="O21" i="1"/>
  <c r="M21" i="1" s="1"/>
  <c r="P21" i="1" s="1"/>
  <c r="J21" i="1" s="1"/>
  <c r="K21" i="1" s="1"/>
  <c r="Y21" i="1"/>
  <c r="R24" i="1"/>
  <c r="S24" i="1" s="1"/>
  <c r="T29" i="1"/>
  <c r="X29" i="1" s="1"/>
  <c r="AA29" i="1"/>
  <c r="AB29" i="1" s="1"/>
  <c r="AY28" i="1"/>
  <c r="Z29" i="1"/>
  <c r="I28" i="1"/>
  <c r="O25" i="1"/>
  <c r="M25" i="1" s="1"/>
  <c r="P25" i="1" s="1"/>
  <c r="J25" i="1" s="1"/>
  <c r="K25" i="1" s="1"/>
  <c r="Y25" i="1"/>
  <c r="R23" i="1"/>
  <c r="S23" i="1" s="1"/>
  <c r="Y30" i="1"/>
  <c r="R30" i="1"/>
  <c r="S30" i="1" s="1"/>
  <c r="O30" i="1" s="1"/>
  <c r="M30" i="1" s="1"/>
  <c r="P30" i="1" s="1"/>
  <c r="J30" i="1" s="1"/>
  <c r="K30" i="1" s="1"/>
  <c r="O29" i="1"/>
  <c r="M29" i="1" s="1"/>
  <c r="P29" i="1" s="1"/>
  <c r="J29" i="1" s="1"/>
  <c r="K29" i="1" s="1"/>
  <c r="Y29" i="1"/>
  <c r="I27" i="1"/>
  <c r="Y24" i="1"/>
  <c r="O24" i="1"/>
  <c r="M24" i="1" s="1"/>
  <c r="P24" i="1" s="1"/>
  <c r="J24" i="1" s="1"/>
  <c r="K24" i="1" s="1"/>
  <c r="J27" i="1" l="1"/>
  <c r="K27" i="1" s="1"/>
  <c r="J19" i="1"/>
  <c r="K19" i="1" s="1"/>
  <c r="AY19" i="1"/>
  <c r="T28" i="1"/>
  <c r="X28" i="1" s="1"/>
  <c r="AA28" i="1"/>
  <c r="Z28" i="1"/>
  <c r="T19" i="1"/>
  <c r="X19" i="1" s="1"/>
  <c r="Z19" i="1"/>
  <c r="AA19" i="1"/>
  <c r="AA22" i="1"/>
  <c r="T22" i="1"/>
  <c r="X22" i="1" s="1"/>
  <c r="O22" i="1"/>
  <c r="M22" i="1" s="1"/>
  <c r="P22" i="1" s="1"/>
  <c r="J22" i="1" s="1"/>
  <c r="K22" i="1" s="1"/>
  <c r="Z22" i="1"/>
  <c r="AA30" i="1"/>
  <c r="T30" i="1"/>
  <c r="X30" i="1" s="1"/>
  <c r="Z30" i="1"/>
  <c r="T23" i="1"/>
  <c r="X23" i="1" s="1"/>
  <c r="AA23" i="1"/>
  <c r="Z23" i="1"/>
  <c r="O23" i="1"/>
  <c r="M23" i="1" s="1"/>
  <c r="P23" i="1" s="1"/>
  <c r="J23" i="1" s="1"/>
  <c r="K23" i="1" s="1"/>
  <c r="T24" i="1"/>
  <c r="X24" i="1" s="1"/>
  <c r="AA24" i="1"/>
  <c r="Z24" i="1"/>
  <c r="O28" i="1"/>
  <c r="M28" i="1" s="1"/>
  <c r="P28" i="1" s="1"/>
  <c r="J28" i="1" s="1"/>
  <c r="K28" i="1" s="1"/>
  <c r="AY20" i="1"/>
  <c r="AB21" i="1"/>
  <c r="R20" i="1"/>
  <c r="S20" i="1" s="1"/>
  <c r="AA26" i="1"/>
  <c r="T26" i="1"/>
  <c r="X26" i="1" s="1"/>
  <c r="Z26" i="1"/>
  <c r="O26" i="1"/>
  <c r="M26" i="1" s="1"/>
  <c r="P26" i="1" s="1"/>
  <c r="J26" i="1" s="1"/>
  <c r="K26" i="1" s="1"/>
  <c r="T25" i="1"/>
  <c r="X25" i="1" s="1"/>
  <c r="AA25" i="1"/>
  <c r="Z25" i="1"/>
  <c r="AB30" i="1" l="1"/>
  <c r="AB22" i="1"/>
  <c r="AB25" i="1"/>
  <c r="AB24" i="1"/>
  <c r="AB23" i="1"/>
  <c r="AB26" i="1"/>
  <c r="T20" i="1"/>
  <c r="X20" i="1" s="1"/>
  <c r="AA20" i="1"/>
  <c r="Z20" i="1"/>
  <c r="O20" i="1"/>
  <c r="M20" i="1" s="1"/>
  <c r="P20" i="1" s="1"/>
  <c r="J20" i="1" s="1"/>
  <c r="K20" i="1" s="1"/>
  <c r="AB19" i="1"/>
  <c r="AB28" i="1"/>
  <c r="AB20" i="1" l="1"/>
</calcChain>
</file>

<file path=xl/sharedStrings.xml><?xml version="1.0" encoding="utf-8"?>
<sst xmlns="http://schemas.openxmlformats.org/spreadsheetml/2006/main" count="891" uniqueCount="429">
  <si>
    <t>File opened</t>
  </si>
  <si>
    <t>2020-09-08 14:23:26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</si>
  <si>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</si>
  <si>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</si>
  <si>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</si>
  <si>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</si>
  <si>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</si>
  <si>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</si>
  <si>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</si>
  <si>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</si>
  <si>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</si>
  <si>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</si>
  <si>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</si>
  <si>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{"h2oaspan2": "0", "h2obspanconc1": "19.45", "co2bspan2": "-0.0264927", "h2oaspanconc1": "19.45", "h2oaspan2b": "0.0948874", "h2obzero": "1.06811", "h2obspan2b": "0.0952042", "flowmeterzero": "1.06113", "co2aspan1": "0.959104", "co2bspan2a": "0.189054", "oxygen": "21", "h2obspan1": "1.02611", "h2oaspanconc2": "0", "co2bspan1": "0.957744", "co2bspanconc1": "993", "h2obspan2a": "0.0927813", "co2azero": "0.870173", "h2obspanconc2": "0", "co2aspan2a": "0.188041", "h2obspan2": "0", "flowazero": "0.28716", "flowbzero": "0.30082", "tazero": "0.197292", "ssb_ref": "37590.7", "chamberpressurezero": "2.59421", "co2aspanconc2": "296.7", "co2aspanconc1": "993", "co2aspan2": "-0.0251474", "tbzero": "0.155348", "h2oaspan2a": "0.0933829", "co2bspan2b": "0.180118", "co2bspanconc2": "296.7", "h2oazero": "1.05097", "co2aspan2b": "0.179462", "ssa_ref": "32565.6", "h2oaspan1": "1.01611", "co2bzero": "0.862588"}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</si>
  <si>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</si>
  <si>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</si>
  <si>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</si>
  <si>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</si>
  <si>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</si>
  <si>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</si>
  <si>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</si>
  <si>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</si>
  <si>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</si>
  <si>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14:23:26</t>
  </si>
  <si>
    <t>Stability Definition:	H2O_r (Meas): Slp&lt;0.5 Per=20	CO2_r (Meas): Slp&lt;0.1 Per=20	H2O_s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</si>
  <si>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</si>
  <si>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</si>
  <si>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</si>
  <si>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</si>
  <si>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</si>
  <si>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</si>
  <si>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</si>
  <si>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</si>
  <si>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</si>
  <si>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</si>
  <si>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</si>
  <si>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</si>
  <si>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</si>
  <si>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</si>
  <si>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</si>
  <si>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</si>
  <si>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</si>
  <si>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</si>
  <si>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</si>
  <si>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</si>
  <si>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</si>
  <si>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</si>
  <si>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</si>
  <si>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</si>
  <si>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</si>
  <si>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</si>
  <si>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</si>
  <si>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</si>
  <si>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</si>
  <si>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</si>
  <si>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</si>
  <si>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</si>
  <si>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</si>
  <si>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</si>
  <si>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</si>
  <si>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</si>
  <si>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</si>
  <si>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</si>
  <si>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</si>
  <si>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</si>
  <si>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</si>
  <si>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</si>
  <si>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</si>
  <si>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</si>
  <si>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</si>
  <si>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</si>
  <si>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</si>
  <si>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</si>
  <si>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</si>
  <si>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</si>
  <si>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</si>
  <si>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</si>
  <si>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</si>
  <si>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</si>
  <si>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</si>
  <si>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</si>
  <si>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</si>
  <si>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</si>
  <si>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</si>
  <si>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</si>
  <si>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</si>
  <si>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</si>
  <si>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</si>
  <si>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</si>
  <si>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</si>
  <si>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</si>
  <si>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</si>
  <si>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</si>
  <si>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</si>
  <si>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</si>
  <si>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</si>
  <si>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</si>
  <si>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</si>
  <si>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</si>
  <si>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</si>
  <si>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</si>
  <si>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</si>
  <si>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</si>
  <si>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</si>
  <si>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</si>
  <si>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</si>
  <si>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</si>
  <si>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</si>
  <si>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</si>
  <si>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</si>
  <si>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</si>
  <si>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</si>
  <si>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</si>
  <si>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</si>
  <si>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</si>
  <si>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</si>
  <si>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</si>
  <si>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</si>
  <si>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</si>
  <si>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</si>
  <si>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</si>
  <si>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</si>
  <si>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</si>
  <si>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</si>
  <si>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</si>
  <si>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</si>
  <si>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</si>
  <si>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</si>
  <si>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</si>
  <si>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</si>
  <si>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</si>
  <si>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</si>
  <si>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</si>
  <si>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</si>
  <si>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</si>
  <si>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</si>
  <si>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</si>
  <si>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</si>
  <si>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</si>
  <si>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</si>
  <si>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</si>
  <si>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</si>
  <si>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</si>
  <si>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</si>
  <si>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</si>
  <si>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</si>
  <si>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</si>
  <si>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</si>
  <si>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</si>
  <si>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</si>
  <si>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</si>
  <si>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</si>
  <si>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</si>
  <si>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</si>
  <si>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</si>
  <si>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</si>
  <si>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</si>
  <si>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</si>
  <si>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</si>
  <si>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</si>
  <si>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</si>
  <si>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</si>
  <si>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</si>
  <si>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</si>
  <si>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</si>
  <si>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</si>
  <si>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</si>
  <si>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</si>
  <si>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</si>
  <si>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</si>
  <si>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</si>
  <si>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</si>
  <si>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</si>
  <si>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</si>
  <si>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</si>
  <si>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</si>
  <si>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</si>
  <si>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</si>
  <si>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</si>
  <si>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</si>
  <si>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</si>
  <si>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</si>
  <si>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</si>
  <si>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</si>
  <si>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</si>
  <si>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</si>
  <si>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</si>
  <si>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</si>
  <si>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</si>
  <si>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</si>
  <si>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</si>
  <si>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</si>
  <si>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</si>
  <si>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</si>
  <si>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</si>
  <si>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</si>
  <si>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</si>
  <si>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</si>
  <si>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</si>
  <si>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</si>
  <si>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</si>
  <si>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</si>
  <si>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</si>
  <si>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</si>
  <si>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</si>
  <si>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</si>
  <si>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</si>
  <si>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</si>
  <si>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</si>
  <si>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</si>
  <si>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</si>
  <si>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</si>
  <si>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</si>
  <si>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</si>
  <si>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</si>
  <si>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</si>
  <si>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</si>
  <si>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</si>
  <si>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</si>
  <si>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</si>
  <si>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</si>
  <si>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</si>
  <si>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</si>
  <si>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</si>
  <si>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</si>
  <si>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</si>
  <si>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</si>
  <si>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</si>
  <si>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</si>
  <si>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</si>
  <si>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</si>
  <si>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</si>
  <si>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</si>
  <si>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</si>
  <si>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</si>
  <si>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</si>
  <si>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</si>
  <si>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</si>
  <si>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</si>
  <si>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</si>
  <si>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</si>
  <si>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</si>
  <si>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</si>
  <si>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</si>
  <si>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</si>
  <si>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</si>
  <si>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</si>
  <si>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</si>
  <si>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</si>
  <si>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</si>
  <si>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</si>
  <si>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</si>
  <si>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</si>
  <si>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</si>
  <si>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</si>
  <si>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</si>
  <si>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</si>
  <si>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</si>
  <si>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</si>
  <si>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</si>
  <si>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</si>
  <si>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</si>
  <si>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</si>
  <si>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</si>
  <si>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</si>
  <si>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</si>
  <si>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</si>
  <si>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</si>
  <si>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</si>
  <si>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</si>
  <si>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</si>
  <si>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</si>
  <si>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</si>
  <si>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</si>
  <si>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</si>
  <si>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</si>
  <si>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</si>
  <si>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</si>
  <si>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</si>
  <si>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AccH2O_hum</t>
  </si>
  <si>
    <t>CO2_hrs</t>
  </si>
  <si>
    <t>AccH2O_des</t>
  </si>
  <si>
    <t>AccCO2_soda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</si>
  <si>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</si>
  <si>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</si>
  <si>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</si>
  <si>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</si>
  <si>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</si>
  <si>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</si>
  <si>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</si>
  <si>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</si>
  <si>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</si>
  <si>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</si>
  <si>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</si>
  <si>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</si>
  <si>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</si>
  <si>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</si>
  <si>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</si>
  <si>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</si>
  <si>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</si>
  <si>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</si>
  <si>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</si>
  <si>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</si>
  <si>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</si>
  <si>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</si>
  <si>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</si>
  <si>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</si>
  <si>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</si>
  <si>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</si>
  <si>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</si>
  <si>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</si>
  <si>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</si>
  <si>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</si>
  <si>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</si>
  <si>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</si>
  <si>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</si>
  <si>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</si>
  <si>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</si>
  <si>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</si>
  <si>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</si>
  <si>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</si>
  <si>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</si>
  <si>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</si>
  <si>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</si>
  <si>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</si>
  <si>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</si>
  <si>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</si>
  <si>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</si>
  <si>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</si>
  <si>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</si>
  <si>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</si>
  <si>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</si>
  <si>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</si>
  <si>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</si>
  <si>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</si>
  <si>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</si>
  <si>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</si>
  <si>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</si>
  <si>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</si>
  <si>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</si>
  <si>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</si>
  <si>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</si>
  <si>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</si>
  <si>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</si>
  <si>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</si>
  <si>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</si>
  <si>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</si>
  <si>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</si>
  <si>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</si>
  <si>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</si>
  <si>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</si>
  <si>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</si>
  <si>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</si>
  <si>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</si>
  <si>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</si>
  <si>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</si>
  <si>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</si>
  <si>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</si>
  <si>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</si>
  <si>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</si>
  <si>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MPF-1887-20161005-14_42_04</t>
  </si>
  <si>
    <t>3/4</t>
  </si>
  <si>
    <t>11111111</t>
  </si>
  <si>
    <t>oooooooo</t>
  </si>
  <si>
    <t>off</t>
  </si>
  <si>
    <t>20200908 14:34:34</t>
  </si>
  <si>
    <t>14:34:34</t>
  </si>
  <si>
    <t>MPF-1890-20161005-14_58_55</t>
  </si>
  <si>
    <t>DARK-1891-20161005-14_58_57</t>
  </si>
  <si>
    <t>14:34:58</t>
  </si>
  <si>
    <t>4/4</t>
  </si>
  <si>
    <t>20200908 14:36:59</t>
  </si>
  <si>
    <t>14:36:59</t>
  </si>
  <si>
    <t>MPF-1892-20161005-15_01_19</t>
  </si>
  <si>
    <t>DARK-1893-20161005-15_01_21</t>
  </si>
  <si>
    <t>14:37:18</t>
  </si>
  <si>
    <t>2/4</t>
  </si>
  <si>
    <t>20200908 14:39:19</t>
  </si>
  <si>
    <t>14:39:19</t>
  </si>
  <si>
    <t>MPF-1894-20161005-15_03_39</t>
  </si>
  <si>
    <t>DARK-1895-20161005-15_03_41</t>
  </si>
  <si>
    <t>14:39:46</t>
  </si>
  <si>
    <t>20200908 14:41:47</t>
  </si>
  <si>
    <t>14:41:47</t>
  </si>
  <si>
    <t>MPF-1896-20161005-15_06_08</t>
  </si>
  <si>
    <t>DARK-1897-20161005-15_06_10</t>
  </si>
  <si>
    <t>14:42:06</t>
  </si>
  <si>
    <t>20200908 14:44:07</t>
  </si>
  <si>
    <t>14:44:07</t>
  </si>
  <si>
    <t>MPF-1898-20161005-15_08_27</t>
  </si>
  <si>
    <t>DARK-1899-20161005-15_08_29</t>
  </si>
  <si>
    <t>14:42:59</t>
  </si>
  <si>
    <t>0/4</t>
  </si>
  <si>
    <t>20200908 14:45:49</t>
  </si>
  <si>
    <t>14:45:49</t>
  </si>
  <si>
    <t>MPF-1900-20161005-15_10_10</t>
  </si>
  <si>
    <t>DARK-1901-20161005-15_10_12</t>
  </si>
  <si>
    <t>14:46:09</t>
  </si>
  <si>
    <t>20200908 14:48:10</t>
  </si>
  <si>
    <t>14:48:10</t>
  </si>
  <si>
    <t>MPF-1902-20161005-15_12_30</t>
  </si>
  <si>
    <t>DARK-1903-20161005-15_12_32</t>
  </si>
  <si>
    <t>14:47:07</t>
  </si>
  <si>
    <t>1/4</t>
  </si>
  <si>
    <t>20200908 14:49:55</t>
  </si>
  <si>
    <t>14:49:55</t>
  </si>
  <si>
    <t>MPF-1904-20161005-15_14_15</t>
  </si>
  <si>
    <t>DARK-1905-20161005-15_14_17</t>
  </si>
  <si>
    <t>14:50:12</t>
  </si>
  <si>
    <t>20200908 14:52:13</t>
  </si>
  <si>
    <t>14:52:13</t>
  </si>
  <si>
    <t>MPF-1906-20161005-15_16_33</t>
  </si>
  <si>
    <t>DARK-1907-20161005-15_16_35</t>
  </si>
  <si>
    <t>14:51:06</t>
  </si>
  <si>
    <t>20200908 14:54:00</t>
  </si>
  <si>
    <t>14:54:00</t>
  </si>
  <si>
    <t>MPF-1908-20161005-15_18_20</t>
  </si>
  <si>
    <t>DARK-1909-20161005-15_18_22</t>
  </si>
  <si>
    <t>14:54:19</t>
  </si>
  <si>
    <t>20200908 14:56:20</t>
  </si>
  <si>
    <t>14:56:20</t>
  </si>
  <si>
    <t>MPF-1910-20161005-15_20_40</t>
  </si>
  <si>
    <t>-</t>
  </si>
  <si>
    <t>14:55:11</t>
  </si>
  <si>
    <t>20200908 15:34:06</t>
  </si>
  <si>
    <t>15:34:06</t>
  </si>
  <si>
    <t>MPF-1911-20161005-15_58_27</t>
  </si>
  <si>
    <t>15:34:28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</si>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</sst>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AA11" workbookViewId="0">
      <selection activeCell="AR17" sqref="AR17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428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357</v>
      </c>
      <c r="GC18" t="s">
        <v>357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1599593674.5999999</v>
      </c>
      <c r="C19">
        <v>657</v>
      </c>
      <c r="D19" t="s">
        <v>365</v>
      </c>
      <c r="E19" t="s">
        <v>366</v>
      </c>
      <c r="F19">
        <v>1599593674.5999999</v>
      </c>
      <c r="G19">
        <f t="shared" ref="G19:G30" si="0">BU19*AE19*(BQ19-BR19)/(100*$B$7*(1000-AE19*BQ19))</f>
        <v>2.3795141066867741E-3</v>
      </c>
      <c r="H19">
        <f t="shared" ref="H19:H30" si="1">BU19*AE19*(BP19-BO19*(1000-AE19*BR19)/(1000-AE19*BQ19))/(100*$B$7)</f>
        <v>24.69529837525161</v>
      </c>
      <c r="I19">
        <f t="shared" ref="I19:I30" si="2">BO19 - IF(AE19&gt;1, H19*$B$7*100/(AG19*CC19), 0)</f>
        <v>369.33597232832938</v>
      </c>
      <c r="J19">
        <f t="shared" ref="J19:J30" si="3">((P19-G19/2)*I19-H19)/(P19+G19/2)</f>
        <v>285.99143242235124</v>
      </c>
      <c r="K19">
        <f t="shared" ref="K19:K30" si="4">J19*(BV19+BW19)/1000</f>
        <v>29.212026599804844</v>
      </c>
      <c r="L19">
        <f t="shared" ref="L19:L30" si="5">(BO19 - IF(AE19&gt;1, H19*$B$7*100/(AG19*CC19), 0))*(BV19+BW19)/1000</f>
        <v>37.725089022900185</v>
      </c>
      <c r="M19">
        <f t="shared" ref="M19:M30" si="6">2/((1/O19-1/N19)+SIGN(O19)*SQRT((1/O19-1/N19)*(1/O19-1/N19) + 4*$C$7/(($C$7+1)*($C$7+1))*(2*1/O19*1/N19-1/N19*1/N19)))</f>
        <v>0.54395741432933287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2.2857425958381929</v>
      </c>
      <c r="O19">
        <f t="shared" ref="O19:O30" si="8">G19*(1000-(1000*0.61365*EXP(17.502*S19/(240.97+S19))/(BV19+BW19)+BQ19)/2)/(1000*0.61365*EXP(17.502*S19/(240.97+S19))/(BV19+BW19)-BQ19)</f>
        <v>0.48097574452609593</v>
      </c>
      <c r="P19">
        <f t="shared" ref="P19:P30" si="9">1/(($C$7+1)/(M19/1.6)+1/(N19/1.37)) + $C$7/(($C$7+1)/(M19/1.6) + $C$7/(N19/1.37))</f>
        <v>0.30565864069849746</v>
      </c>
      <c r="Q19">
        <f t="shared" ref="Q19:Q30" si="10">(BK19*BM19)</f>
        <v>209.73943530949057</v>
      </c>
      <c r="R19">
        <f t="shared" ref="R19:R30" si="11">(BX19+(Q19+2*0.95*0.0000000567*(((BX19+$B$9)+273)^4-(BX19+273)^4)-44100*G19)/(1.84*29.3*N19+8*0.95*0.0000000567*(BX19+273)^3))</f>
        <v>27.826068689868208</v>
      </c>
      <c r="S19">
        <f t="shared" ref="S19:S30" si="12">($C$9*BY19+$D$9*BZ19+$E$9*R19)</f>
        <v>26.9115</v>
      </c>
      <c r="T19">
        <f t="shared" ref="T19:T30" si="13">0.61365*EXP(17.502*S19/(240.97+S19))</f>
        <v>3.5605980022049932</v>
      </c>
      <c r="U19">
        <f t="shared" ref="U19:U30" si="14">(V19/W19*100)</f>
        <v>85.57454722841527</v>
      </c>
      <c r="V19">
        <f t="shared" ref="V19:V30" si="15">BQ19*(BV19+BW19)/1000</f>
        <v>3.0716753298399002</v>
      </c>
      <c r="W19">
        <f t="shared" ref="W19:W30" si="16">0.61365*EXP(17.502*BX19/(240.97+BX19))</f>
        <v>3.5894730726894712</v>
      </c>
      <c r="X19">
        <f t="shared" ref="X19:X30" si="17">(T19-BQ19*(BV19+BW19)/1000)</f>
        <v>0.48892267236509301</v>
      </c>
      <c r="Y19">
        <f t="shared" ref="Y19:Y30" si="18">(-G19*44100)</f>
        <v>-104.93657210488674</v>
      </c>
      <c r="Z19">
        <f t="shared" ref="Z19:Z30" si="19">2*29.3*N19*0.92*(BX19-S19)</f>
        <v>16.943981288688853</v>
      </c>
      <c r="AA19">
        <f t="shared" ref="AA19:AA30" si="20">2*0.95*0.0000000567*(((BX19+$B$9)+273)^4-(S19+273)^4)</f>
        <v>1.5994746461874254</v>
      </c>
      <c r="AB19">
        <f t="shared" ref="AB19:AB30" si="21">Q19+AA19+Y19+Z19</f>
        <v>123.3463191394801</v>
      </c>
      <c r="AC19">
        <v>13</v>
      </c>
      <c r="AD19">
        <v>3</v>
      </c>
      <c r="AE19">
        <f t="shared" ref="AE19:AE30" si="22">IF(AC19*$H$15&gt;=AG19,1,(AG19/(AG19-AC19*$H$15)))</f>
        <v>1.0004839434636523</v>
      </c>
      <c r="AF19">
        <f t="shared" ref="AF19:AF30" si="23">(AE19-1)*100</f>
        <v>4.8394346365232543E-2</v>
      </c>
      <c r="AG19">
        <f t="shared" ref="AG19:AG30" si="24">MAX(0,($B$15+$C$15*CC19)/(1+$D$15*CC19)*BV19/(BX19+273)*$E$15)</f>
        <v>53751.28394904267</v>
      </c>
      <c r="AH19" t="s">
        <v>360</v>
      </c>
      <c r="AI19">
        <v>10237.200000000001</v>
      </c>
      <c r="AJ19">
        <v>726.904</v>
      </c>
      <c r="AK19">
        <v>3261.84</v>
      </c>
      <c r="AL19">
        <f t="shared" ref="AL19:AL30" si="25">AK19-AJ19</f>
        <v>2534.9360000000001</v>
      </c>
      <c r="AM19">
        <f t="shared" ref="AM19:AM30" si="26">AL19/AK19</f>
        <v>0.77714909376302943</v>
      </c>
      <c r="AN19">
        <v>-1.25754089642319</v>
      </c>
      <c r="AO19" t="s">
        <v>367</v>
      </c>
      <c r="AP19">
        <v>10257.799999999999</v>
      </c>
      <c r="AQ19">
        <v>969.56467999999995</v>
      </c>
      <c r="AR19">
        <v>1600.06</v>
      </c>
      <c r="AS19">
        <f t="shared" ref="AS19:AS30" si="27">1-AQ19/AR19</f>
        <v>0.39404479832006301</v>
      </c>
      <c r="AT19">
        <v>0.5</v>
      </c>
      <c r="AU19">
        <f t="shared" ref="AU19:AU30" si="28">BK19</f>
        <v>1093.2297001760382</v>
      </c>
      <c r="AV19">
        <f t="shared" ref="AV19:AV30" si="29">H19</f>
        <v>24.69529837525161</v>
      </c>
      <c r="AW19">
        <f t="shared" ref="AW19:AW30" si="30">AS19*AT19*AU19</f>
        <v>215.39073836168498</v>
      </c>
      <c r="AX19">
        <f t="shared" ref="AX19:AX30" si="31">BC19/AR19</f>
        <v>0.57014111970801096</v>
      </c>
      <c r="AY19">
        <f t="shared" ref="AY19:AY30" si="32">(AV19-AN19)/AU19</f>
        <v>2.3739603184486958E-2</v>
      </c>
      <c r="AZ19">
        <f t="shared" ref="AZ19:AZ30" si="33">(AK19-AR19)/AR19</f>
        <v>1.0385735534917442</v>
      </c>
      <c r="BA19" t="s">
        <v>368</v>
      </c>
      <c r="BB19">
        <v>687.8</v>
      </c>
      <c r="BC19">
        <f t="shared" ref="BC19:BC30" si="34">AR19-BB19</f>
        <v>912.26</v>
      </c>
      <c r="BD19">
        <f t="shared" ref="BD19:BD30" si="35">(AR19-AQ19)/(AR19-BB19)</f>
        <v>0.69113555346063626</v>
      </c>
      <c r="BE19">
        <f t="shared" ref="BE19:BE30" si="36">(AK19-AR19)/(AK19-BB19)</f>
        <v>0.6455921430902396</v>
      </c>
      <c r="BF19">
        <f t="shared" ref="BF19:BF30" si="37">(AR19-AQ19)/(AR19-AJ19)</f>
        <v>0.72208782852090581</v>
      </c>
      <c r="BG19">
        <f t="shared" ref="BG19:BG30" si="38">(AK19-AR19)/(AK19-AJ19)</f>
        <v>0.65555106716698175</v>
      </c>
      <c r="BH19">
        <f t="shared" ref="BH19:BH30" si="39">(BD19*BB19/AQ19)</f>
        <v>0.4902850149927343</v>
      </c>
      <c r="BI19">
        <f t="shared" ref="BI19:BI30" si="40">(1-BH19)</f>
        <v>0.50971498500726575</v>
      </c>
      <c r="BJ19">
        <f t="shared" ref="BJ19:BJ30" si="41">$B$13*CD19+$C$13*CE19+$F$13*CP19*(1-CS19)</f>
        <v>1300.03</v>
      </c>
      <c r="BK19">
        <f t="shared" ref="BK19:BK30" si="42">BJ19*BL19</f>
        <v>1093.2297001760382</v>
      </c>
      <c r="BL19">
        <f t="shared" ref="BL19:BL30" si="43">($B$13*$D$11+$C$13*$D$11+$F$13*((DC19+CU19)/MAX(DC19+CU19+DD19, 0.1)*$I$11+DD19/MAX(DC19+CU19+DD19, 0.1)*$J$11))/($B$13+$C$13+$F$13)</f>
        <v>0.84092651721578593</v>
      </c>
      <c r="BM19">
        <f t="shared" ref="BM19:BM30" si="44">($B$13*$K$11+$C$13*$K$11+$F$13*((DC19+CU19)/MAX(DC19+CU19+DD19, 0.1)*$P$11+DD19/MAX(DC19+CU19+DD19, 0.1)*$Q$11))/($B$13+$C$13+$F$13)</f>
        <v>0.19185303443157198</v>
      </c>
      <c r="BN19">
        <v>1599593674.5999999</v>
      </c>
      <c r="BO19">
        <v>369.33600000000001</v>
      </c>
      <c r="BP19">
        <v>400.01100000000002</v>
      </c>
      <c r="BQ19">
        <v>30.072299999999998</v>
      </c>
      <c r="BR19">
        <v>27.304099999999998</v>
      </c>
      <c r="BS19">
        <v>369.149</v>
      </c>
      <c r="BT19">
        <v>29.813199999999998</v>
      </c>
      <c r="BU19">
        <v>499.99400000000003</v>
      </c>
      <c r="BV19">
        <v>102.04300000000001</v>
      </c>
      <c r="BW19">
        <v>0.100013</v>
      </c>
      <c r="BX19">
        <v>27.048999999999999</v>
      </c>
      <c r="BY19">
        <v>26.9115</v>
      </c>
      <c r="BZ19">
        <v>999.9</v>
      </c>
      <c r="CA19">
        <v>0</v>
      </c>
      <c r="CB19">
        <v>0</v>
      </c>
      <c r="CC19">
        <v>9961.8799999999992</v>
      </c>
      <c r="CD19">
        <v>0</v>
      </c>
      <c r="CE19">
        <v>15.89</v>
      </c>
      <c r="CF19">
        <v>-30.643799999999999</v>
      </c>
      <c r="CG19">
        <v>380.81900000000002</v>
      </c>
      <c r="CH19">
        <v>411.23899999999998</v>
      </c>
      <c r="CI19">
        <v>2.7681900000000002</v>
      </c>
      <c r="CJ19">
        <v>400.01100000000002</v>
      </c>
      <c r="CK19">
        <v>27.304099999999998</v>
      </c>
      <c r="CL19">
        <v>3.0686599999999999</v>
      </c>
      <c r="CM19">
        <v>2.7861799999999999</v>
      </c>
      <c r="CN19">
        <v>24.405200000000001</v>
      </c>
      <c r="CO19">
        <v>22.802499999999998</v>
      </c>
      <c r="CP19">
        <v>1300.03</v>
      </c>
      <c r="CQ19">
        <v>0.96899900000000005</v>
      </c>
      <c r="CR19">
        <v>3.10012E-2</v>
      </c>
      <c r="CS19">
        <v>0</v>
      </c>
      <c r="CT19">
        <v>969.65099999999995</v>
      </c>
      <c r="CU19">
        <v>4.9998100000000001</v>
      </c>
      <c r="CV19">
        <v>12931.8</v>
      </c>
      <c r="CW19">
        <v>10977.6</v>
      </c>
      <c r="CX19">
        <v>42.25</v>
      </c>
      <c r="CY19">
        <v>44.061999999999998</v>
      </c>
      <c r="CZ19">
        <v>43.25</v>
      </c>
      <c r="DA19">
        <v>43.375</v>
      </c>
      <c r="DB19">
        <v>44.186999999999998</v>
      </c>
      <c r="DC19">
        <v>1254.8800000000001</v>
      </c>
      <c r="DD19">
        <v>40.15</v>
      </c>
      <c r="DE19">
        <v>0</v>
      </c>
      <c r="DF19">
        <v>656.5</v>
      </c>
      <c r="DG19">
        <v>0</v>
      </c>
      <c r="DH19">
        <v>969.56467999999995</v>
      </c>
      <c r="DI19">
        <v>1.4285384649678201</v>
      </c>
      <c r="DJ19">
        <v>27.938461463406199</v>
      </c>
      <c r="DK19">
        <v>12928.175999999999</v>
      </c>
      <c r="DL19">
        <v>15</v>
      </c>
      <c r="DM19">
        <v>1599593698.0999999</v>
      </c>
      <c r="DN19" t="s">
        <v>369</v>
      </c>
      <c r="DO19">
        <v>1599593698.0999999</v>
      </c>
      <c r="DP19">
        <v>1599593499.0999999</v>
      </c>
      <c r="DQ19">
        <v>32</v>
      </c>
      <c r="DR19">
        <v>-3.1E-2</v>
      </c>
      <c r="DS19">
        <v>3.3000000000000002E-2</v>
      </c>
      <c r="DT19">
        <v>0.187</v>
      </c>
      <c r="DU19">
        <v>0.25900000000000001</v>
      </c>
      <c r="DV19">
        <v>400</v>
      </c>
      <c r="DW19">
        <v>27</v>
      </c>
      <c r="DX19">
        <v>0.04</v>
      </c>
      <c r="DY19">
        <v>0.03</v>
      </c>
      <c r="DZ19">
        <v>399.98758536585399</v>
      </c>
      <c r="EA19">
        <v>9.7191637630940103E-2</v>
      </c>
      <c r="EB19">
        <v>1.30682553555156E-2</v>
      </c>
      <c r="EC19">
        <v>1</v>
      </c>
      <c r="ED19">
        <v>369.40864516129</v>
      </c>
      <c r="EE19">
        <v>-0.31601612903305198</v>
      </c>
      <c r="EF19">
        <v>2.4685830318679099E-2</v>
      </c>
      <c r="EG19">
        <v>1</v>
      </c>
      <c r="EH19">
        <v>27.299117073170699</v>
      </c>
      <c r="EI19">
        <v>4.3022299651599399E-2</v>
      </c>
      <c r="EJ19">
        <v>4.3020643053459399E-3</v>
      </c>
      <c r="EK19">
        <v>1</v>
      </c>
      <c r="EL19">
        <v>29.992024390243898</v>
      </c>
      <c r="EM19">
        <v>0.49060975609749102</v>
      </c>
      <c r="EN19">
        <v>4.85142864575153E-2</v>
      </c>
      <c r="EO19">
        <v>1</v>
      </c>
      <c r="EP19">
        <v>4</v>
      </c>
      <c r="EQ19">
        <v>4</v>
      </c>
      <c r="ER19" t="s">
        <v>370</v>
      </c>
      <c r="ES19">
        <v>2.9987400000000002</v>
      </c>
      <c r="ET19">
        <v>2.6942200000000001</v>
      </c>
      <c r="EU19">
        <v>9.5179799999999995E-2</v>
      </c>
      <c r="EV19">
        <v>0.10175099999999999</v>
      </c>
      <c r="EW19">
        <v>0.128467</v>
      </c>
      <c r="EX19">
        <v>0.119766</v>
      </c>
      <c r="EY19">
        <v>28486.7</v>
      </c>
      <c r="EZ19">
        <v>31995.5</v>
      </c>
      <c r="FA19">
        <v>27512.7</v>
      </c>
      <c r="FB19">
        <v>30842.2</v>
      </c>
      <c r="FC19">
        <v>33615.4</v>
      </c>
      <c r="FD19">
        <v>37350.800000000003</v>
      </c>
      <c r="FE19">
        <v>40639.1</v>
      </c>
      <c r="FF19">
        <v>45421.7</v>
      </c>
      <c r="FG19">
        <v>1.9569300000000001</v>
      </c>
      <c r="FH19">
        <v>1.9827999999999999</v>
      </c>
      <c r="FI19">
        <v>9.0822600000000003E-2</v>
      </c>
      <c r="FJ19">
        <v>0</v>
      </c>
      <c r="FK19">
        <v>25.424199999999999</v>
      </c>
      <c r="FL19">
        <v>999.9</v>
      </c>
      <c r="FM19">
        <v>76.59</v>
      </c>
      <c r="FN19">
        <v>28.771999999999998</v>
      </c>
      <c r="FO19">
        <v>29.793199999999999</v>
      </c>
      <c r="FP19">
        <v>61.801299999999998</v>
      </c>
      <c r="FQ19">
        <v>35.560899999999997</v>
      </c>
      <c r="FR19">
        <v>1</v>
      </c>
      <c r="FS19">
        <v>7.5546199999999994E-2</v>
      </c>
      <c r="FT19">
        <v>0.89011700000000005</v>
      </c>
      <c r="FU19">
        <v>20.217600000000001</v>
      </c>
      <c r="FV19">
        <v>5.2220800000000001</v>
      </c>
      <c r="FW19">
        <v>12.027900000000001</v>
      </c>
      <c r="FX19">
        <v>4.9598000000000004</v>
      </c>
      <c r="FY19">
        <v>3.3019500000000002</v>
      </c>
      <c r="FZ19">
        <v>9999</v>
      </c>
      <c r="GA19">
        <v>999.9</v>
      </c>
      <c r="GB19">
        <v>9999</v>
      </c>
      <c r="GC19">
        <v>8698.6</v>
      </c>
      <c r="GD19">
        <v>1.8794500000000001</v>
      </c>
      <c r="GE19">
        <v>1.8763700000000001</v>
      </c>
      <c r="GF19">
        <v>1.8785099999999999</v>
      </c>
      <c r="GG19">
        <v>1.87836</v>
      </c>
      <c r="GH19">
        <v>1.8797299999999999</v>
      </c>
      <c r="GI19">
        <v>1.8727100000000001</v>
      </c>
      <c r="GJ19">
        <v>1.8803399999999999</v>
      </c>
      <c r="GK19">
        <v>1.8744000000000001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0.187</v>
      </c>
      <c r="GZ19">
        <v>0.2591</v>
      </c>
      <c r="HA19">
        <v>0.21829999999994201</v>
      </c>
      <c r="HB19">
        <v>0</v>
      </c>
      <c r="HC19">
        <v>0</v>
      </c>
      <c r="HD19">
        <v>0</v>
      </c>
      <c r="HE19">
        <v>0.259074999999996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3.1</v>
      </c>
      <c r="HN19">
        <v>2.9</v>
      </c>
      <c r="HO19">
        <v>2</v>
      </c>
      <c r="HP19">
        <v>507.44099999999997</v>
      </c>
      <c r="HQ19">
        <v>507.858</v>
      </c>
      <c r="HR19">
        <v>24.8995</v>
      </c>
      <c r="HS19">
        <v>28.398599999999998</v>
      </c>
      <c r="HT19">
        <v>30.000399999999999</v>
      </c>
      <c r="HU19">
        <v>28.311</v>
      </c>
      <c r="HV19">
        <v>28.323899999999998</v>
      </c>
      <c r="HW19">
        <v>20.6129</v>
      </c>
      <c r="HX19">
        <v>20.05</v>
      </c>
      <c r="HY19">
        <v>95.7</v>
      </c>
      <c r="HZ19">
        <v>24.903099999999998</v>
      </c>
      <c r="IA19">
        <v>400</v>
      </c>
      <c r="IB19">
        <v>13.410399999999999</v>
      </c>
      <c r="IC19">
        <v>104.63800000000001</v>
      </c>
      <c r="ID19">
        <v>101.44</v>
      </c>
    </row>
    <row r="20" spans="1:238" x14ac:dyDescent="0.35">
      <c r="A20">
        <v>3</v>
      </c>
      <c r="B20">
        <v>1599593819.0999999</v>
      </c>
      <c r="C20">
        <v>801.5</v>
      </c>
      <c r="D20" t="s">
        <v>371</v>
      </c>
      <c r="E20" t="s">
        <v>372</v>
      </c>
      <c r="F20">
        <v>1599593819.0999999</v>
      </c>
      <c r="G20">
        <f t="shared" si="0"/>
        <v>1.6716034652040038E-3</v>
      </c>
      <c r="H20">
        <f t="shared" si="1"/>
        <v>24.121910993203002</v>
      </c>
      <c r="I20">
        <f t="shared" si="2"/>
        <v>370.32097320413521</v>
      </c>
      <c r="J20">
        <f t="shared" si="3"/>
        <v>250.46361437959519</v>
      </c>
      <c r="K20">
        <f t="shared" si="4"/>
        <v>25.583364443879486</v>
      </c>
      <c r="L20">
        <f t="shared" si="5"/>
        <v>37.826078818518226</v>
      </c>
      <c r="M20">
        <f t="shared" si="6"/>
        <v>0.35289127040744284</v>
      </c>
      <c r="N20">
        <f t="shared" si="7"/>
        <v>2.2921344022972794</v>
      </c>
      <c r="O20">
        <f t="shared" si="8"/>
        <v>0.32525015696089032</v>
      </c>
      <c r="P20">
        <f t="shared" si="9"/>
        <v>0.2055840715057794</v>
      </c>
      <c r="Q20">
        <f t="shared" si="10"/>
        <v>177.75006553472215</v>
      </c>
      <c r="R20">
        <f t="shared" si="11"/>
        <v>27.648102672076469</v>
      </c>
      <c r="S20">
        <f t="shared" si="12"/>
        <v>26.625699999999998</v>
      </c>
      <c r="T20">
        <f t="shared" si="13"/>
        <v>3.5012278985150429</v>
      </c>
      <c r="U20">
        <f t="shared" si="14"/>
        <v>84.220303759743544</v>
      </c>
      <c r="V20">
        <f t="shared" si="15"/>
        <v>2.9929530420467998</v>
      </c>
      <c r="W20">
        <f t="shared" si="16"/>
        <v>3.553719125241865</v>
      </c>
      <c r="X20">
        <f t="shared" si="17"/>
        <v>0.50827485646824311</v>
      </c>
      <c r="Y20">
        <f t="shared" si="18"/>
        <v>-73.717712815496569</v>
      </c>
      <c r="Z20">
        <f t="shared" si="19"/>
        <v>31.251750768863062</v>
      </c>
      <c r="AA20">
        <f t="shared" si="20"/>
        <v>2.9351647169005495</v>
      </c>
      <c r="AB20">
        <f t="shared" si="21"/>
        <v>138.21926820498919</v>
      </c>
      <c r="AC20">
        <v>14</v>
      </c>
      <c r="AD20">
        <v>3</v>
      </c>
      <c r="AE20">
        <f t="shared" si="22"/>
        <v>1.0005188271852246</v>
      </c>
      <c r="AF20">
        <f t="shared" si="23"/>
        <v>5.188271852245574E-2</v>
      </c>
      <c r="AG20">
        <f t="shared" si="24"/>
        <v>53995.87369165563</v>
      </c>
      <c r="AH20" t="s">
        <v>360</v>
      </c>
      <c r="AI20">
        <v>10237.200000000001</v>
      </c>
      <c r="AJ20">
        <v>726.904</v>
      </c>
      <c r="AK20">
        <v>3261.84</v>
      </c>
      <c r="AL20">
        <f t="shared" si="25"/>
        <v>2534.9360000000001</v>
      </c>
      <c r="AM20">
        <f t="shared" si="26"/>
        <v>0.77714909376302943</v>
      </c>
      <c r="AN20">
        <v>-1.25754089642319</v>
      </c>
      <c r="AO20" t="s">
        <v>373</v>
      </c>
      <c r="AP20">
        <v>10258.9</v>
      </c>
      <c r="AQ20">
        <v>995.80234615384597</v>
      </c>
      <c r="AR20">
        <v>1790.47</v>
      </c>
      <c r="AS20">
        <f t="shared" si="27"/>
        <v>0.44383187310938133</v>
      </c>
      <c r="AT20">
        <v>0.5</v>
      </c>
      <c r="AU20">
        <f t="shared" si="28"/>
        <v>925.05660020429491</v>
      </c>
      <c r="AV20">
        <f t="shared" si="29"/>
        <v>24.121910993203002</v>
      </c>
      <c r="AW20">
        <f t="shared" si="30"/>
        <v>205.28480180043417</v>
      </c>
      <c r="AX20">
        <f t="shared" si="31"/>
        <v>0.6050925176071088</v>
      </c>
      <c r="AY20">
        <f t="shared" si="32"/>
        <v>2.7435566519952666E-2</v>
      </c>
      <c r="AZ20">
        <f t="shared" si="33"/>
        <v>0.82177863912827365</v>
      </c>
      <c r="BA20" t="s">
        <v>374</v>
      </c>
      <c r="BB20">
        <v>707.07</v>
      </c>
      <c r="BC20">
        <f t="shared" si="34"/>
        <v>1083.4000000000001</v>
      </c>
      <c r="BD20">
        <f t="shared" si="35"/>
        <v>0.73349423467431607</v>
      </c>
      <c r="BE20">
        <f t="shared" si="36"/>
        <v>0.57593051429287179</v>
      </c>
      <c r="BF20">
        <f t="shared" si="37"/>
        <v>0.74717286359864266</v>
      </c>
      <c r="BG20">
        <f t="shared" si="38"/>
        <v>0.58043674475410822</v>
      </c>
      <c r="BH20">
        <f t="shared" si="39"/>
        <v>0.52081798211694807</v>
      </c>
      <c r="BI20">
        <f t="shared" si="40"/>
        <v>0.47918201788305193</v>
      </c>
      <c r="BJ20">
        <f t="shared" si="41"/>
        <v>1099.8499999999999</v>
      </c>
      <c r="BK20">
        <f t="shared" si="42"/>
        <v>925.05660020429491</v>
      </c>
      <c r="BL20">
        <f t="shared" si="43"/>
        <v>0.84107523771813886</v>
      </c>
      <c r="BM20">
        <f t="shared" si="44"/>
        <v>0.19215047543627795</v>
      </c>
      <c r="BN20">
        <v>1599593819.0999999</v>
      </c>
      <c r="BO20">
        <v>370.32100000000003</v>
      </c>
      <c r="BP20">
        <v>399.995</v>
      </c>
      <c r="BQ20">
        <v>29.301300000000001</v>
      </c>
      <c r="BR20">
        <v>27.3552</v>
      </c>
      <c r="BS20">
        <v>370.10300000000001</v>
      </c>
      <c r="BT20">
        <v>29.042200000000001</v>
      </c>
      <c r="BU20">
        <v>500.00200000000001</v>
      </c>
      <c r="BV20">
        <v>102.044</v>
      </c>
      <c r="BW20">
        <v>0.100036</v>
      </c>
      <c r="BX20">
        <v>26.878599999999999</v>
      </c>
      <c r="BY20">
        <v>26.625699999999998</v>
      </c>
      <c r="BZ20">
        <v>999.9</v>
      </c>
      <c r="CA20">
        <v>0</v>
      </c>
      <c r="CB20">
        <v>0</v>
      </c>
      <c r="CC20">
        <v>10003.1</v>
      </c>
      <c r="CD20">
        <v>0</v>
      </c>
      <c r="CE20">
        <v>16.763000000000002</v>
      </c>
      <c r="CF20">
        <v>-29.705300000000001</v>
      </c>
      <c r="CG20">
        <v>381.46699999999998</v>
      </c>
      <c r="CH20">
        <v>411.245</v>
      </c>
      <c r="CI20">
        <v>1.9460299999999999</v>
      </c>
      <c r="CJ20">
        <v>399.995</v>
      </c>
      <c r="CK20">
        <v>27.3552</v>
      </c>
      <c r="CL20">
        <v>2.9900099999999998</v>
      </c>
      <c r="CM20">
        <v>2.7914300000000001</v>
      </c>
      <c r="CN20">
        <v>23.9724</v>
      </c>
      <c r="CO20">
        <v>22.833500000000001</v>
      </c>
      <c r="CP20">
        <v>1099.8499999999999</v>
      </c>
      <c r="CQ20">
        <v>0.96399800000000002</v>
      </c>
      <c r="CR20">
        <v>3.60018E-2</v>
      </c>
      <c r="CS20">
        <v>0</v>
      </c>
      <c r="CT20">
        <v>997.06100000000004</v>
      </c>
      <c r="CU20">
        <v>4.9998100000000001</v>
      </c>
      <c r="CV20">
        <v>11254</v>
      </c>
      <c r="CW20">
        <v>9267.7900000000009</v>
      </c>
      <c r="CX20">
        <v>42.5</v>
      </c>
      <c r="CY20">
        <v>44.5</v>
      </c>
      <c r="CZ20">
        <v>43.686999999999998</v>
      </c>
      <c r="DA20">
        <v>43.75</v>
      </c>
      <c r="DB20">
        <v>44.561999999999998</v>
      </c>
      <c r="DC20">
        <v>1055.43</v>
      </c>
      <c r="DD20">
        <v>39.42</v>
      </c>
      <c r="DE20">
        <v>0</v>
      </c>
      <c r="DF20">
        <v>143.90000009536701</v>
      </c>
      <c r="DG20">
        <v>0</v>
      </c>
      <c r="DH20">
        <v>995.80234615384597</v>
      </c>
      <c r="DI20">
        <v>9.3958632501651707</v>
      </c>
      <c r="DJ20">
        <v>105.275213540796</v>
      </c>
      <c r="DK20">
        <v>11243.05</v>
      </c>
      <c r="DL20">
        <v>15</v>
      </c>
      <c r="DM20">
        <v>1599593838.0999999</v>
      </c>
      <c r="DN20" t="s">
        <v>375</v>
      </c>
      <c r="DO20">
        <v>1599593838.0999999</v>
      </c>
      <c r="DP20">
        <v>1599593499.0999999</v>
      </c>
      <c r="DQ20">
        <v>33</v>
      </c>
      <c r="DR20">
        <v>3.1E-2</v>
      </c>
      <c r="DS20">
        <v>3.3000000000000002E-2</v>
      </c>
      <c r="DT20">
        <v>0.218</v>
      </c>
      <c r="DU20">
        <v>0.25900000000000001</v>
      </c>
      <c r="DV20">
        <v>400</v>
      </c>
      <c r="DW20">
        <v>27</v>
      </c>
      <c r="DX20">
        <v>0.04</v>
      </c>
      <c r="DY20">
        <v>0.03</v>
      </c>
      <c r="DZ20">
        <v>399.99900000000002</v>
      </c>
      <c r="EA20">
        <v>3.37212543550552E-2</v>
      </c>
      <c r="EB20">
        <v>1.63945261537135E-2</v>
      </c>
      <c r="EC20">
        <v>1</v>
      </c>
      <c r="ED20">
        <v>370.40499999999997</v>
      </c>
      <c r="EE20">
        <v>-1.0434677419354501</v>
      </c>
      <c r="EF20">
        <v>7.8100431620796495E-2</v>
      </c>
      <c r="EG20">
        <v>0</v>
      </c>
      <c r="EH20">
        <v>27.331865853658499</v>
      </c>
      <c r="EI20">
        <v>0.14059860627180701</v>
      </c>
      <c r="EJ20">
        <v>1.39445348986459E-2</v>
      </c>
      <c r="EK20">
        <v>1</v>
      </c>
      <c r="EL20">
        <v>28.9602853658537</v>
      </c>
      <c r="EM20">
        <v>2.0951874564459798</v>
      </c>
      <c r="EN20">
        <v>0.20687163754364199</v>
      </c>
      <c r="EO20">
        <v>0</v>
      </c>
      <c r="EP20">
        <v>2</v>
      </c>
      <c r="EQ20">
        <v>4</v>
      </c>
      <c r="ER20" t="s">
        <v>376</v>
      </c>
      <c r="ES20">
        <v>2.9987200000000001</v>
      </c>
      <c r="ET20">
        <v>2.6942499999999998</v>
      </c>
      <c r="EU20">
        <v>9.5346100000000003E-2</v>
      </c>
      <c r="EV20">
        <v>0.101725</v>
      </c>
      <c r="EW20">
        <v>0.12613199999999999</v>
      </c>
      <c r="EX20">
        <v>0.119896</v>
      </c>
      <c r="EY20">
        <v>28478.6</v>
      </c>
      <c r="EZ20">
        <v>31991</v>
      </c>
      <c r="FA20">
        <v>27510.2</v>
      </c>
      <c r="FB20">
        <v>30837.4</v>
      </c>
      <c r="FC20">
        <v>33703.800000000003</v>
      </c>
      <c r="FD20">
        <v>37339.599999999999</v>
      </c>
      <c r="FE20">
        <v>40636.1</v>
      </c>
      <c r="FF20">
        <v>45415</v>
      </c>
      <c r="FG20">
        <v>1.95478</v>
      </c>
      <c r="FH20">
        <v>1.9805999999999999</v>
      </c>
      <c r="FI20">
        <v>7.4036400000000002E-2</v>
      </c>
      <c r="FJ20">
        <v>0</v>
      </c>
      <c r="FK20">
        <v>25.413</v>
      </c>
      <c r="FL20">
        <v>999.9</v>
      </c>
      <c r="FM20">
        <v>76.260999999999996</v>
      </c>
      <c r="FN20">
        <v>28.852</v>
      </c>
      <c r="FO20">
        <v>29.801400000000001</v>
      </c>
      <c r="FP20">
        <v>61.761299999999999</v>
      </c>
      <c r="FQ20">
        <v>35.613</v>
      </c>
      <c r="FR20">
        <v>1</v>
      </c>
      <c r="FS20">
        <v>8.2812499999999997E-2</v>
      </c>
      <c r="FT20">
        <v>0.91452900000000004</v>
      </c>
      <c r="FU20">
        <v>20.2193</v>
      </c>
      <c r="FV20">
        <v>5.2220800000000001</v>
      </c>
      <c r="FW20">
        <v>12.027900000000001</v>
      </c>
      <c r="FX20">
        <v>4.9602500000000003</v>
      </c>
      <c r="FY20">
        <v>3.302</v>
      </c>
      <c r="FZ20">
        <v>9999</v>
      </c>
      <c r="GA20">
        <v>999.9</v>
      </c>
      <c r="GB20">
        <v>9999</v>
      </c>
      <c r="GC20">
        <v>8701.7999999999993</v>
      </c>
      <c r="GD20">
        <v>1.87944</v>
      </c>
      <c r="GE20">
        <v>1.8763700000000001</v>
      </c>
      <c r="GF20">
        <v>1.8785099999999999</v>
      </c>
      <c r="GG20">
        <v>1.87836</v>
      </c>
      <c r="GH20">
        <v>1.8797299999999999</v>
      </c>
      <c r="GI20">
        <v>1.87273</v>
      </c>
      <c r="GJ20">
        <v>1.8803399999999999</v>
      </c>
      <c r="GK20">
        <v>1.87442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0.218</v>
      </c>
      <c r="GZ20">
        <v>0.2591</v>
      </c>
      <c r="HA20">
        <v>0.18738095238092001</v>
      </c>
      <c r="HB20">
        <v>0</v>
      </c>
      <c r="HC20">
        <v>0</v>
      </c>
      <c r="HD20">
        <v>0</v>
      </c>
      <c r="HE20">
        <v>0.259074999999996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2</v>
      </c>
      <c r="HN20">
        <v>5.3</v>
      </c>
      <c r="HO20">
        <v>2</v>
      </c>
      <c r="HP20">
        <v>506.77499999999998</v>
      </c>
      <c r="HQ20">
        <v>507.20600000000002</v>
      </c>
      <c r="HR20">
        <v>24.431799999999999</v>
      </c>
      <c r="HS20">
        <v>28.509599999999999</v>
      </c>
      <c r="HT20">
        <v>30.000399999999999</v>
      </c>
      <c r="HU20">
        <v>28.398099999999999</v>
      </c>
      <c r="HV20">
        <v>28.4162</v>
      </c>
      <c r="HW20">
        <v>20.612300000000001</v>
      </c>
      <c r="HX20">
        <v>20.05</v>
      </c>
      <c r="HY20">
        <v>95.7</v>
      </c>
      <c r="HZ20">
        <v>24.463000000000001</v>
      </c>
      <c r="IA20">
        <v>400</v>
      </c>
      <c r="IB20">
        <v>13.410399999999999</v>
      </c>
      <c r="IC20">
        <v>104.629</v>
      </c>
      <c r="ID20">
        <v>101.425</v>
      </c>
    </row>
    <row r="21" spans="1:238" x14ac:dyDescent="0.35">
      <c r="A21">
        <v>4</v>
      </c>
      <c r="B21">
        <v>1599593959.0999999</v>
      </c>
      <c r="C21">
        <v>941.5</v>
      </c>
      <c r="D21" t="s">
        <v>377</v>
      </c>
      <c r="E21" t="s">
        <v>378</v>
      </c>
      <c r="F21">
        <v>1599593959.0999999</v>
      </c>
      <c r="G21">
        <f t="shared" si="0"/>
        <v>1.433754356022388E-3</v>
      </c>
      <c r="H21">
        <f t="shared" si="1"/>
        <v>23.115945239544711</v>
      </c>
      <c r="I21">
        <f t="shared" si="2"/>
        <v>371.63197414271326</v>
      </c>
      <c r="J21">
        <f t="shared" si="3"/>
        <v>245.24118894112024</v>
      </c>
      <c r="K21">
        <f t="shared" si="4"/>
        <v>25.049949846485859</v>
      </c>
      <c r="L21">
        <f t="shared" si="5"/>
        <v>37.960027652045731</v>
      </c>
      <c r="M21">
        <f t="shared" si="6"/>
        <v>0.31784949938297624</v>
      </c>
      <c r="N21">
        <f t="shared" si="7"/>
        <v>2.2863369874008379</v>
      </c>
      <c r="O21">
        <f t="shared" si="8"/>
        <v>0.29518391813154249</v>
      </c>
      <c r="P21">
        <f t="shared" si="9"/>
        <v>0.18639149598059601</v>
      </c>
      <c r="Q21">
        <f t="shared" si="10"/>
        <v>145.88694510581414</v>
      </c>
      <c r="R21">
        <f t="shared" si="11"/>
        <v>27.367686570382336</v>
      </c>
      <c r="S21">
        <f t="shared" si="12"/>
        <v>26.395800000000001</v>
      </c>
      <c r="T21">
        <f t="shared" si="13"/>
        <v>3.4540991877018556</v>
      </c>
      <c r="U21">
        <f t="shared" si="14"/>
        <v>84.286600562853025</v>
      </c>
      <c r="V21">
        <f t="shared" si="15"/>
        <v>2.9735792878007996</v>
      </c>
      <c r="W21">
        <f t="shared" si="16"/>
        <v>3.527938329394817</v>
      </c>
      <c r="X21">
        <f t="shared" si="17"/>
        <v>0.48051989990105604</v>
      </c>
      <c r="Y21">
        <f t="shared" si="18"/>
        <v>-63.228567100587313</v>
      </c>
      <c r="Z21">
        <f t="shared" si="19"/>
        <v>44.250698879646464</v>
      </c>
      <c r="AA21">
        <f t="shared" si="20"/>
        <v>4.1591948279427005</v>
      </c>
      <c r="AB21">
        <f t="shared" si="21"/>
        <v>131.068271712816</v>
      </c>
      <c r="AC21">
        <v>14</v>
      </c>
      <c r="AD21">
        <v>3</v>
      </c>
      <c r="AE21">
        <f t="shared" si="22"/>
        <v>1.000520485198467</v>
      </c>
      <c r="AF21">
        <f t="shared" si="23"/>
        <v>5.2048519846703556E-2</v>
      </c>
      <c r="AG21">
        <f t="shared" si="24"/>
        <v>53823.958237557214</v>
      </c>
      <c r="AH21" t="s">
        <v>360</v>
      </c>
      <c r="AI21">
        <v>10237.200000000001</v>
      </c>
      <c r="AJ21">
        <v>726.904</v>
      </c>
      <c r="AK21">
        <v>3261.84</v>
      </c>
      <c r="AL21">
        <f t="shared" si="25"/>
        <v>2534.9360000000001</v>
      </c>
      <c r="AM21">
        <f t="shared" si="26"/>
        <v>0.77714909376302943</v>
      </c>
      <c r="AN21">
        <v>-1.25754089642319</v>
      </c>
      <c r="AO21" t="s">
        <v>379</v>
      </c>
      <c r="AP21">
        <v>10261.299999999999</v>
      </c>
      <c r="AQ21">
        <v>1026.7732000000001</v>
      </c>
      <c r="AR21">
        <v>2047.86</v>
      </c>
      <c r="AS21">
        <f t="shared" si="27"/>
        <v>0.49861162384147351</v>
      </c>
      <c r="AT21">
        <v>0.5</v>
      </c>
      <c r="AU21">
        <f t="shared" si="28"/>
        <v>757.36367631230735</v>
      </c>
      <c r="AV21">
        <f t="shared" si="29"/>
        <v>23.115945239544711</v>
      </c>
      <c r="AW21">
        <f t="shared" si="30"/>
        <v>188.81516624231384</v>
      </c>
      <c r="AX21">
        <f t="shared" si="31"/>
        <v>0.64302735538562206</v>
      </c>
      <c r="AY21">
        <f t="shared" si="32"/>
        <v>3.2182010965518267E-2</v>
      </c>
      <c r="AZ21">
        <f t="shared" si="33"/>
        <v>0.59280419559930875</v>
      </c>
      <c r="BA21" t="s">
        <v>380</v>
      </c>
      <c r="BB21">
        <v>731.03</v>
      </c>
      <c r="BC21">
        <f t="shared" si="34"/>
        <v>1316.83</v>
      </c>
      <c r="BD21">
        <f t="shared" si="35"/>
        <v>0.77541277158023425</v>
      </c>
      <c r="BE21">
        <f t="shared" si="36"/>
        <v>0.47968041852213328</v>
      </c>
      <c r="BF21">
        <f t="shared" si="37"/>
        <v>0.77299077334899868</v>
      </c>
      <c r="BG21">
        <f t="shared" si="38"/>
        <v>0.47889966452801969</v>
      </c>
      <c r="BH21">
        <f t="shared" si="39"/>
        <v>0.55206933567052441</v>
      </c>
      <c r="BI21">
        <f t="shared" si="40"/>
        <v>0.44793066432947559</v>
      </c>
      <c r="BJ21">
        <f t="shared" si="41"/>
        <v>900.21699999999998</v>
      </c>
      <c r="BK21">
        <f t="shared" si="42"/>
        <v>757.36367631230735</v>
      </c>
      <c r="BL21">
        <f t="shared" si="43"/>
        <v>0.84131234614799244</v>
      </c>
      <c r="BM21">
        <f t="shared" si="44"/>
        <v>0.19262469229598492</v>
      </c>
      <c r="BN21">
        <v>1599593959.0999999</v>
      </c>
      <c r="BO21">
        <v>371.63200000000001</v>
      </c>
      <c r="BP21">
        <v>399.99400000000003</v>
      </c>
      <c r="BQ21">
        <v>29.111599999999999</v>
      </c>
      <c r="BR21">
        <v>27.4422</v>
      </c>
      <c r="BS21">
        <v>371.44</v>
      </c>
      <c r="BT21">
        <v>28.852499999999999</v>
      </c>
      <c r="BU21">
        <v>500.03699999999998</v>
      </c>
      <c r="BV21">
        <v>102.044</v>
      </c>
      <c r="BW21">
        <v>0.100138</v>
      </c>
      <c r="BX21">
        <v>26.754799999999999</v>
      </c>
      <c r="BY21">
        <v>26.395800000000001</v>
      </c>
      <c r="BZ21">
        <v>999.9</v>
      </c>
      <c r="CA21">
        <v>0</v>
      </c>
      <c r="CB21">
        <v>0</v>
      </c>
      <c r="CC21">
        <v>9965.6200000000008</v>
      </c>
      <c r="CD21">
        <v>0</v>
      </c>
      <c r="CE21">
        <v>16.715900000000001</v>
      </c>
      <c r="CF21">
        <v>-28.335899999999999</v>
      </c>
      <c r="CG21">
        <v>382.803</v>
      </c>
      <c r="CH21">
        <v>411.28100000000001</v>
      </c>
      <c r="CI21">
        <v>1.66937</v>
      </c>
      <c r="CJ21">
        <v>399.99400000000003</v>
      </c>
      <c r="CK21">
        <v>27.4422</v>
      </c>
      <c r="CL21">
        <v>2.9706700000000001</v>
      </c>
      <c r="CM21">
        <v>2.8003200000000001</v>
      </c>
      <c r="CN21">
        <v>23.8644</v>
      </c>
      <c r="CO21">
        <v>22.885999999999999</v>
      </c>
      <c r="CP21">
        <v>900.21699999999998</v>
      </c>
      <c r="CQ21">
        <v>0.956013</v>
      </c>
      <c r="CR21">
        <v>4.3986999999999998E-2</v>
      </c>
      <c r="CS21">
        <v>0</v>
      </c>
      <c r="CT21">
        <v>1027.9000000000001</v>
      </c>
      <c r="CU21">
        <v>4.9998100000000001</v>
      </c>
      <c r="CV21">
        <v>9499.11</v>
      </c>
      <c r="CW21">
        <v>7560.97</v>
      </c>
      <c r="CX21">
        <v>42.561999999999998</v>
      </c>
      <c r="CY21">
        <v>44.811999999999998</v>
      </c>
      <c r="CZ21">
        <v>43.936999999999998</v>
      </c>
      <c r="DA21">
        <v>44.061999999999998</v>
      </c>
      <c r="DB21">
        <v>44.686999999999998</v>
      </c>
      <c r="DC21">
        <v>855.84</v>
      </c>
      <c r="DD21">
        <v>39.380000000000003</v>
      </c>
      <c r="DE21">
        <v>0</v>
      </c>
      <c r="DF21">
        <v>139.299999952316</v>
      </c>
      <c r="DG21">
        <v>0</v>
      </c>
      <c r="DH21">
        <v>1026.7732000000001</v>
      </c>
      <c r="DI21">
        <v>11.0015384916221</v>
      </c>
      <c r="DJ21">
        <v>112.95692324715399</v>
      </c>
      <c r="DK21">
        <v>9482.8960000000006</v>
      </c>
      <c r="DL21">
        <v>15</v>
      </c>
      <c r="DM21">
        <v>1599593986.5999999</v>
      </c>
      <c r="DN21" t="s">
        <v>381</v>
      </c>
      <c r="DO21">
        <v>1599593986.5999999</v>
      </c>
      <c r="DP21">
        <v>1599593499.0999999</v>
      </c>
      <c r="DQ21">
        <v>34</v>
      </c>
      <c r="DR21">
        <v>-2.7E-2</v>
      </c>
      <c r="DS21">
        <v>3.3000000000000002E-2</v>
      </c>
      <c r="DT21">
        <v>0.192</v>
      </c>
      <c r="DU21">
        <v>0.25900000000000001</v>
      </c>
      <c r="DV21">
        <v>400</v>
      </c>
      <c r="DW21">
        <v>27</v>
      </c>
      <c r="DX21">
        <v>0.04</v>
      </c>
      <c r="DY21">
        <v>0.03</v>
      </c>
      <c r="DZ21">
        <v>399.99512195122003</v>
      </c>
      <c r="EA21">
        <v>-8.8013937281139609E-3</v>
      </c>
      <c r="EB21">
        <v>1.0874438862898701E-2</v>
      </c>
      <c r="EC21">
        <v>1</v>
      </c>
      <c r="ED21">
        <v>371.80548387096798</v>
      </c>
      <c r="EE21">
        <v>-1.19946774193629</v>
      </c>
      <c r="EF21">
        <v>8.9588619297296196E-2</v>
      </c>
      <c r="EG21">
        <v>0</v>
      </c>
      <c r="EH21">
        <v>27.4190585365854</v>
      </c>
      <c r="EI21">
        <v>0.14370940766554699</v>
      </c>
      <c r="EJ21">
        <v>1.4283539487726701E-2</v>
      </c>
      <c r="EK21">
        <v>1</v>
      </c>
      <c r="EL21">
        <v>28.733180487804901</v>
      </c>
      <c r="EM21">
        <v>2.3350076655051901</v>
      </c>
      <c r="EN21">
        <v>0.23058445066302</v>
      </c>
      <c r="EO21">
        <v>0</v>
      </c>
      <c r="EP21">
        <v>2</v>
      </c>
      <c r="EQ21">
        <v>4</v>
      </c>
      <c r="ER21" t="s">
        <v>376</v>
      </c>
      <c r="ES21">
        <v>2.99878</v>
      </c>
      <c r="ET21">
        <v>2.69435</v>
      </c>
      <c r="EU21">
        <v>9.5596700000000007E-2</v>
      </c>
      <c r="EV21">
        <v>0.101706</v>
      </c>
      <c r="EW21">
        <v>0.12553700000000001</v>
      </c>
      <c r="EX21">
        <v>0.12013799999999999</v>
      </c>
      <c r="EY21">
        <v>28467.9</v>
      </c>
      <c r="EZ21">
        <v>31987.200000000001</v>
      </c>
      <c r="FA21">
        <v>27507.8</v>
      </c>
      <c r="FB21">
        <v>30833.4</v>
      </c>
      <c r="FC21">
        <v>33724.5</v>
      </c>
      <c r="FD21">
        <v>37324.300000000003</v>
      </c>
      <c r="FE21">
        <v>40633.1</v>
      </c>
      <c r="FF21">
        <v>45409</v>
      </c>
      <c r="FG21">
        <v>1.95343</v>
      </c>
      <c r="FH21">
        <v>1.97878</v>
      </c>
      <c r="FI21">
        <v>6.1001600000000003E-2</v>
      </c>
      <c r="FJ21">
        <v>0</v>
      </c>
      <c r="FK21">
        <v>25.3964</v>
      </c>
      <c r="FL21">
        <v>999.9</v>
      </c>
      <c r="FM21">
        <v>76.070999999999998</v>
      </c>
      <c r="FN21">
        <v>28.952999999999999</v>
      </c>
      <c r="FO21">
        <v>29.898299999999999</v>
      </c>
      <c r="FP21">
        <v>61.891300000000001</v>
      </c>
      <c r="FQ21">
        <v>35.793300000000002</v>
      </c>
      <c r="FR21">
        <v>1</v>
      </c>
      <c r="FS21">
        <v>8.87043E-2</v>
      </c>
      <c r="FT21">
        <v>0.91844999999999999</v>
      </c>
      <c r="FU21">
        <v>20.220600000000001</v>
      </c>
      <c r="FV21">
        <v>5.2229799999999997</v>
      </c>
      <c r="FW21">
        <v>12.027900000000001</v>
      </c>
      <c r="FX21">
        <v>4.9613500000000004</v>
      </c>
      <c r="FY21">
        <v>3.302</v>
      </c>
      <c r="FZ21">
        <v>9999</v>
      </c>
      <c r="GA21">
        <v>999.9</v>
      </c>
      <c r="GB21">
        <v>9999</v>
      </c>
      <c r="GC21">
        <v>8704.7000000000007</v>
      </c>
      <c r="GD21">
        <v>1.87944</v>
      </c>
      <c r="GE21">
        <v>1.8763700000000001</v>
      </c>
      <c r="GF21">
        <v>1.8785099999999999</v>
      </c>
      <c r="GG21">
        <v>1.87836</v>
      </c>
      <c r="GH21">
        <v>1.8797299999999999</v>
      </c>
      <c r="GI21">
        <v>1.8727199999999999</v>
      </c>
      <c r="GJ21">
        <v>1.88035</v>
      </c>
      <c r="GK21">
        <v>1.8744000000000001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0.192</v>
      </c>
      <c r="GZ21">
        <v>0.2591</v>
      </c>
      <c r="HA21">
        <v>0.218399999999974</v>
      </c>
      <c r="HB21">
        <v>0</v>
      </c>
      <c r="HC21">
        <v>0</v>
      </c>
      <c r="HD21">
        <v>0</v>
      </c>
      <c r="HE21">
        <v>0.259074999999996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2</v>
      </c>
      <c r="HN21">
        <v>7.7</v>
      </c>
      <c r="HO21">
        <v>2</v>
      </c>
      <c r="HP21">
        <v>506.56799999999998</v>
      </c>
      <c r="HQ21">
        <v>506.68599999999998</v>
      </c>
      <c r="HR21">
        <v>24.321300000000001</v>
      </c>
      <c r="HS21">
        <v>28.594799999999999</v>
      </c>
      <c r="HT21">
        <v>30.0002</v>
      </c>
      <c r="HU21">
        <v>28.476299999999998</v>
      </c>
      <c r="HV21">
        <v>28.495200000000001</v>
      </c>
      <c r="HW21">
        <v>20.6114</v>
      </c>
      <c r="HX21">
        <v>20.05</v>
      </c>
      <c r="HY21">
        <v>95.7</v>
      </c>
      <c r="HZ21">
        <v>24.3523</v>
      </c>
      <c r="IA21">
        <v>400</v>
      </c>
      <c r="IB21">
        <v>13.410399999999999</v>
      </c>
      <c r="IC21">
        <v>104.621</v>
      </c>
      <c r="ID21">
        <v>101.411</v>
      </c>
    </row>
    <row r="22" spans="1:238" x14ac:dyDescent="0.35">
      <c r="A22">
        <v>5</v>
      </c>
      <c r="B22">
        <v>1599594107.5999999</v>
      </c>
      <c r="C22">
        <v>1090</v>
      </c>
      <c r="D22" t="s">
        <v>382</v>
      </c>
      <c r="E22" t="s">
        <v>383</v>
      </c>
      <c r="F22">
        <v>1599594107.5999999</v>
      </c>
      <c r="G22">
        <f t="shared" si="0"/>
        <v>1.2636554995699421E-3</v>
      </c>
      <c r="H22">
        <f t="shared" si="1"/>
        <v>21.092367470370061</v>
      </c>
      <c r="I22">
        <f t="shared" si="2"/>
        <v>374.1229764348646</v>
      </c>
      <c r="J22">
        <f t="shared" si="3"/>
        <v>252.77533955243999</v>
      </c>
      <c r="K22">
        <f t="shared" si="4"/>
        <v>25.819995900531687</v>
      </c>
      <c r="L22">
        <f t="shared" si="5"/>
        <v>38.215174529867113</v>
      </c>
      <c r="M22">
        <f t="shared" si="6"/>
        <v>0.30098449346288075</v>
      </c>
      <c r="N22">
        <f t="shared" si="7"/>
        <v>2.2869494668522341</v>
      </c>
      <c r="O22">
        <f t="shared" si="8"/>
        <v>0.2805826566125576</v>
      </c>
      <c r="P22">
        <f t="shared" si="9"/>
        <v>0.17708181036541126</v>
      </c>
      <c r="Q22">
        <f t="shared" si="10"/>
        <v>113.97163490825193</v>
      </c>
      <c r="R22">
        <f t="shared" si="11"/>
        <v>27.050609435110921</v>
      </c>
      <c r="S22">
        <f t="shared" si="12"/>
        <v>26.175599999999999</v>
      </c>
      <c r="T22">
        <f t="shared" si="13"/>
        <v>3.4094792887806946</v>
      </c>
      <c r="U22">
        <f t="shared" si="14"/>
        <v>84.684640514634836</v>
      </c>
      <c r="V22">
        <f t="shared" si="15"/>
        <v>2.9637975301672004</v>
      </c>
      <c r="W22">
        <f t="shared" si="16"/>
        <v>3.4998052919112408</v>
      </c>
      <c r="X22">
        <f t="shared" si="17"/>
        <v>0.44568175861349424</v>
      </c>
      <c r="Y22">
        <f t="shared" si="18"/>
        <v>-55.727207531034445</v>
      </c>
      <c r="Z22">
        <f t="shared" si="19"/>
        <v>54.643909511954881</v>
      </c>
      <c r="AA22">
        <f t="shared" si="20"/>
        <v>5.1255425614577668</v>
      </c>
      <c r="AB22">
        <f t="shared" si="21"/>
        <v>118.01387945063013</v>
      </c>
      <c r="AC22">
        <v>14</v>
      </c>
      <c r="AD22">
        <v>3</v>
      </c>
      <c r="AE22">
        <f t="shared" si="22"/>
        <v>1.000520050283527</v>
      </c>
      <c r="AF22">
        <f t="shared" si="23"/>
        <v>5.200502835269738E-2</v>
      </c>
      <c r="AG22">
        <f t="shared" si="24"/>
        <v>53868.947475500805</v>
      </c>
      <c r="AH22" t="s">
        <v>360</v>
      </c>
      <c r="AI22">
        <v>10237.200000000001</v>
      </c>
      <c r="AJ22">
        <v>726.904</v>
      </c>
      <c r="AK22">
        <v>3261.84</v>
      </c>
      <c r="AL22">
        <f t="shared" si="25"/>
        <v>2534.9360000000001</v>
      </c>
      <c r="AM22">
        <f t="shared" si="26"/>
        <v>0.77714909376302943</v>
      </c>
      <c r="AN22">
        <v>-1.25754089642319</v>
      </c>
      <c r="AO22" t="s">
        <v>384</v>
      </c>
      <c r="AP22">
        <v>10264.6</v>
      </c>
      <c r="AQ22">
        <v>1041.54884615385</v>
      </c>
      <c r="AR22">
        <v>2352.31</v>
      </c>
      <c r="AS22">
        <f t="shared" si="27"/>
        <v>0.55722296544509442</v>
      </c>
      <c r="AT22">
        <v>0.5</v>
      </c>
      <c r="AU22">
        <f t="shared" si="28"/>
        <v>589.31965050837107</v>
      </c>
      <c r="AV22">
        <f t="shared" si="29"/>
        <v>21.092367470370061</v>
      </c>
      <c r="AW22">
        <f t="shared" si="30"/>
        <v>164.19122162567058</v>
      </c>
      <c r="AX22">
        <f t="shared" si="31"/>
        <v>0.674277624972899</v>
      </c>
      <c r="AY22">
        <f t="shared" si="32"/>
        <v>3.7924933179325195E-2</v>
      </c>
      <c r="AZ22">
        <f t="shared" si="33"/>
        <v>0.38665396992743312</v>
      </c>
      <c r="BA22" t="s">
        <v>385</v>
      </c>
      <c r="BB22">
        <v>766.2</v>
      </c>
      <c r="BC22">
        <f t="shared" si="34"/>
        <v>1586.11</v>
      </c>
      <c r="BD22">
        <f t="shared" si="35"/>
        <v>0.82639990533200725</v>
      </c>
      <c r="BE22">
        <f t="shared" si="36"/>
        <v>0.36444759660848525</v>
      </c>
      <c r="BF22">
        <f t="shared" si="37"/>
        <v>0.8064207673935927</v>
      </c>
      <c r="BG22">
        <f t="shared" si="38"/>
        <v>0.35879801304648329</v>
      </c>
      <c r="BH22">
        <f t="shared" si="39"/>
        <v>0.60792886459772821</v>
      </c>
      <c r="BI22">
        <f t="shared" si="40"/>
        <v>0.39207113540227179</v>
      </c>
      <c r="BJ22">
        <f t="shared" si="41"/>
        <v>700.15599999999995</v>
      </c>
      <c r="BK22">
        <f t="shared" si="42"/>
        <v>589.31965050837107</v>
      </c>
      <c r="BL22">
        <f t="shared" si="43"/>
        <v>0.84169763668149822</v>
      </c>
      <c r="BM22">
        <f t="shared" si="44"/>
        <v>0.19339527336299642</v>
      </c>
      <c r="BN22">
        <v>1599594107.5999999</v>
      </c>
      <c r="BO22">
        <v>374.12299999999999</v>
      </c>
      <c r="BP22">
        <v>399.988</v>
      </c>
      <c r="BQ22">
        <v>29.0153</v>
      </c>
      <c r="BR22">
        <v>27.543700000000001</v>
      </c>
      <c r="BS22">
        <v>373.88299999999998</v>
      </c>
      <c r="BT22">
        <v>28.7562</v>
      </c>
      <c r="BU22">
        <v>500</v>
      </c>
      <c r="BV22">
        <v>102.04600000000001</v>
      </c>
      <c r="BW22">
        <v>0.100024</v>
      </c>
      <c r="BX22">
        <v>26.6188</v>
      </c>
      <c r="BY22">
        <v>26.175599999999999</v>
      </c>
      <c r="BZ22">
        <v>999.9</v>
      </c>
      <c r="CA22">
        <v>0</v>
      </c>
      <c r="CB22">
        <v>0</v>
      </c>
      <c r="CC22">
        <v>9969.3799999999992</v>
      </c>
      <c r="CD22">
        <v>0</v>
      </c>
      <c r="CE22">
        <v>11.767899999999999</v>
      </c>
      <c r="CF22">
        <v>-25.912800000000001</v>
      </c>
      <c r="CG22">
        <v>385.25400000000002</v>
      </c>
      <c r="CH22">
        <v>411.31700000000001</v>
      </c>
      <c r="CI22">
        <v>1.4716100000000001</v>
      </c>
      <c r="CJ22">
        <v>399.988</v>
      </c>
      <c r="CK22">
        <v>27.543700000000001</v>
      </c>
      <c r="CL22">
        <v>2.9609000000000001</v>
      </c>
      <c r="CM22">
        <v>2.81073</v>
      </c>
      <c r="CN22">
        <v>23.809699999999999</v>
      </c>
      <c r="CO22">
        <v>22.947199999999999</v>
      </c>
      <c r="CP22">
        <v>700.15599999999995</v>
      </c>
      <c r="CQ22">
        <v>0.94299999999999995</v>
      </c>
      <c r="CR22">
        <v>5.6999899999999999E-2</v>
      </c>
      <c r="CS22">
        <v>0</v>
      </c>
      <c r="CT22">
        <v>1043.0899999999999</v>
      </c>
      <c r="CU22">
        <v>4.9998100000000001</v>
      </c>
      <c r="CV22">
        <v>7491.49</v>
      </c>
      <c r="CW22">
        <v>5849.82</v>
      </c>
      <c r="CX22">
        <v>42.436999999999998</v>
      </c>
      <c r="CY22">
        <v>45</v>
      </c>
      <c r="CZ22">
        <v>44.061999999999998</v>
      </c>
      <c r="DA22">
        <v>44.311999999999998</v>
      </c>
      <c r="DB22">
        <v>44.686999999999998</v>
      </c>
      <c r="DC22">
        <v>655.53</v>
      </c>
      <c r="DD22">
        <v>39.619999999999997</v>
      </c>
      <c r="DE22">
        <v>0</v>
      </c>
      <c r="DF22">
        <v>148.299999952316</v>
      </c>
      <c r="DG22">
        <v>0</v>
      </c>
      <c r="DH22">
        <v>1041.54884615385</v>
      </c>
      <c r="DI22">
        <v>10.518632472858901</v>
      </c>
      <c r="DJ22">
        <v>67.986324750294003</v>
      </c>
      <c r="DK22">
        <v>7480.5046153846197</v>
      </c>
      <c r="DL22">
        <v>15</v>
      </c>
      <c r="DM22">
        <v>1599594126.0999999</v>
      </c>
      <c r="DN22" t="s">
        <v>386</v>
      </c>
      <c r="DO22">
        <v>1599594126.0999999</v>
      </c>
      <c r="DP22">
        <v>1599593499.0999999</v>
      </c>
      <c r="DQ22">
        <v>35</v>
      </c>
      <c r="DR22">
        <v>4.9000000000000002E-2</v>
      </c>
      <c r="DS22">
        <v>3.3000000000000002E-2</v>
      </c>
      <c r="DT22">
        <v>0.24</v>
      </c>
      <c r="DU22">
        <v>0.25900000000000001</v>
      </c>
      <c r="DV22">
        <v>400</v>
      </c>
      <c r="DW22">
        <v>27</v>
      </c>
      <c r="DX22">
        <v>0.05</v>
      </c>
      <c r="DY22">
        <v>0.03</v>
      </c>
      <c r="DZ22">
        <v>400.00109756097601</v>
      </c>
      <c r="EA22">
        <v>-2.11149825843903E-3</v>
      </c>
      <c r="EB22">
        <v>1.16886538231492E-2</v>
      </c>
      <c r="EC22">
        <v>1</v>
      </c>
      <c r="ED22">
        <v>374.18400000000003</v>
      </c>
      <c r="EE22">
        <v>-0.91238709677494401</v>
      </c>
      <c r="EF22">
        <v>6.8439754529072402E-2</v>
      </c>
      <c r="EG22">
        <v>1</v>
      </c>
      <c r="EH22">
        <v>27.5178634146341</v>
      </c>
      <c r="EI22">
        <v>0.15422090592325999</v>
      </c>
      <c r="EJ22">
        <v>1.5237385924222401E-2</v>
      </c>
      <c r="EK22">
        <v>1</v>
      </c>
      <c r="EL22">
        <v>28.6111731707317</v>
      </c>
      <c r="EM22">
        <v>2.3930592334494598</v>
      </c>
      <c r="EN22">
        <v>0.23630558349811701</v>
      </c>
      <c r="EO22">
        <v>0</v>
      </c>
      <c r="EP22">
        <v>3</v>
      </c>
      <c r="EQ22">
        <v>4</v>
      </c>
      <c r="ER22" t="s">
        <v>361</v>
      </c>
      <c r="ES22">
        <v>2.9986700000000002</v>
      </c>
      <c r="ET22">
        <v>2.6942300000000001</v>
      </c>
      <c r="EU22">
        <v>9.6074699999999999E-2</v>
      </c>
      <c r="EV22">
        <v>0.101689</v>
      </c>
      <c r="EW22">
        <v>0.12522900000000001</v>
      </c>
      <c r="EX22">
        <v>0.12042799999999999</v>
      </c>
      <c r="EY22">
        <v>28449.5</v>
      </c>
      <c r="EZ22">
        <v>31984</v>
      </c>
      <c r="FA22">
        <v>27504.9</v>
      </c>
      <c r="FB22">
        <v>30830</v>
      </c>
      <c r="FC22">
        <v>33733.5</v>
      </c>
      <c r="FD22">
        <v>37308.1</v>
      </c>
      <c r="FE22">
        <v>40629.4</v>
      </c>
      <c r="FF22">
        <v>45404.3</v>
      </c>
      <c r="FG22">
        <v>1.9521200000000001</v>
      </c>
      <c r="FH22">
        <v>1.97763</v>
      </c>
      <c r="FI22">
        <v>5.2057199999999998E-2</v>
      </c>
      <c r="FJ22">
        <v>0</v>
      </c>
      <c r="FK22">
        <v>25.322500000000002</v>
      </c>
      <c r="FL22">
        <v>999.9</v>
      </c>
      <c r="FM22">
        <v>75.858000000000004</v>
      </c>
      <c r="FN22">
        <v>29.053999999999998</v>
      </c>
      <c r="FO22">
        <v>29.991299999999999</v>
      </c>
      <c r="FP22">
        <v>61.851300000000002</v>
      </c>
      <c r="FQ22">
        <v>35.865400000000001</v>
      </c>
      <c r="FR22">
        <v>1</v>
      </c>
      <c r="FS22">
        <v>9.35671E-2</v>
      </c>
      <c r="FT22">
        <v>0.99399000000000004</v>
      </c>
      <c r="FU22">
        <v>20.222000000000001</v>
      </c>
      <c r="FV22">
        <v>5.2223800000000002</v>
      </c>
      <c r="FW22">
        <v>12.027900000000001</v>
      </c>
      <c r="FX22">
        <v>4.9596999999999998</v>
      </c>
      <c r="FY22">
        <v>3.3019500000000002</v>
      </c>
      <c r="FZ22">
        <v>9999</v>
      </c>
      <c r="GA22">
        <v>999.9</v>
      </c>
      <c r="GB22">
        <v>9999</v>
      </c>
      <c r="GC22">
        <v>8707.9</v>
      </c>
      <c r="GD22">
        <v>1.87944</v>
      </c>
      <c r="GE22">
        <v>1.8763700000000001</v>
      </c>
      <c r="GF22">
        <v>1.8785099999999999</v>
      </c>
      <c r="GG22">
        <v>1.87836</v>
      </c>
      <c r="GH22">
        <v>1.8797299999999999</v>
      </c>
      <c r="GI22">
        <v>1.8727499999999999</v>
      </c>
      <c r="GJ22">
        <v>1.88036</v>
      </c>
      <c r="GK22">
        <v>1.87439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0.24</v>
      </c>
      <c r="GZ22">
        <v>0.2591</v>
      </c>
      <c r="HA22">
        <v>0.19185714285708899</v>
      </c>
      <c r="HB22">
        <v>0</v>
      </c>
      <c r="HC22">
        <v>0</v>
      </c>
      <c r="HD22">
        <v>0</v>
      </c>
      <c r="HE22">
        <v>0.259074999999996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2</v>
      </c>
      <c r="HN22">
        <v>10.1</v>
      </c>
      <c r="HO22">
        <v>2</v>
      </c>
      <c r="HP22">
        <v>506.32299999999998</v>
      </c>
      <c r="HQ22">
        <v>506.54500000000002</v>
      </c>
      <c r="HR22">
        <v>24.27</v>
      </c>
      <c r="HS22">
        <v>28.6614</v>
      </c>
      <c r="HT22">
        <v>30.0002</v>
      </c>
      <c r="HU22">
        <v>28.546500000000002</v>
      </c>
      <c r="HV22">
        <v>28.565200000000001</v>
      </c>
      <c r="HW22">
        <v>20.611599999999999</v>
      </c>
      <c r="HX22">
        <v>20.05</v>
      </c>
      <c r="HY22">
        <v>95.7</v>
      </c>
      <c r="HZ22">
        <v>24.3416</v>
      </c>
      <c r="IA22">
        <v>400</v>
      </c>
      <c r="IB22">
        <v>13.410399999999999</v>
      </c>
      <c r="IC22">
        <v>104.611</v>
      </c>
      <c r="ID22">
        <v>101.4</v>
      </c>
    </row>
    <row r="23" spans="1:238" x14ac:dyDescent="0.35">
      <c r="A23">
        <v>6</v>
      </c>
      <c r="B23">
        <v>1599594247.0999999</v>
      </c>
      <c r="C23">
        <v>1229.5</v>
      </c>
      <c r="D23" t="s">
        <v>387</v>
      </c>
      <c r="E23" t="s">
        <v>388</v>
      </c>
      <c r="F23">
        <v>1599594247.0999999</v>
      </c>
      <c r="G23">
        <f t="shared" si="0"/>
        <v>-6.2585599190200924E-4</v>
      </c>
      <c r="H23">
        <f t="shared" si="1"/>
        <v>18.443085534467045</v>
      </c>
      <c r="I23">
        <f t="shared" si="2"/>
        <v>378.13997952896318</v>
      </c>
      <c r="J23">
        <f t="shared" si="3"/>
        <v>674.83862200702799</v>
      </c>
      <c r="K23">
        <f t="shared" si="4"/>
        <v>68.931375118716403</v>
      </c>
      <c r="L23">
        <f t="shared" si="5"/>
        <v>38.625099284882431</v>
      </c>
      <c r="M23">
        <f t="shared" si="6"/>
        <v>-9.5736464490454878E-2</v>
      </c>
      <c r="N23">
        <f t="shared" si="7"/>
        <v>2.291763279087359</v>
      </c>
      <c r="O23">
        <f t="shared" si="8"/>
        <v>-9.8015497810739594E-2</v>
      </c>
      <c r="P23">
        <f t="shared" si="9"/>
        <v>-6.1050427799811194E-2</v>
      </c>
      <c r="Q23">
        <f t="shared" si="10"/>
        <v>89.999373795600036</v>
      </c>
      <c r="R23">
        <f t="shared" si="11"/>
        <v>27.363673247913507</v>
      </c>
      <c r="S23">
        <f t="shared" si="12"/>
        <v>25.8902</v>
      </c>
      <c r="T23">
        <f t="shared" si="13"/>
        <v>3.3523972185218232</v>
      </c>
      <c r="U23">
        <f t="shared" si="14"/>
        <v>78.282342856277097</v>
      </c>
      <c r="V23">
        <f t="shared" si="15"/>
        <v>2.7195589241618006</v>
      </c>
      <c r="W23">
        <f t="shared" si="16"/>
        <v>3.4740387486291637</v>
      </c>
      <c r="X23">
        <f t="shared" si="17"/>
        <v>0.63283829436002259</v>
      </c>
      <c r="Y23">
        <f t="shared" si="18"/>
        <v>27.600249242878608</v>
      </c>
      <c r="Z23">
        <f t="shared" si="19"/>
        <v>74.527496475381668</v>
      </c>
      <c r="AA23">
        <f t="shared" si="20"/>
        <v>6.9615746590714469</v>
      </c>
      <c r="AB23">
        <f t="shared" si="21"/>
        <v>199.08869417293175</v>
      </c>
      <c r="AC23">
        <v>16</v>
      </c>
      <c r="AD23">
        <v>3</v>
      </c>
      <c r="AE23">
        <f t="shared" si="22"/>
        <v>1.0005923634133702</v>
      </c>
      <c r="AF23">
        <f t="shared" si="23"/>
        <v>5.9236341337021159E-2</v>
      </c>
      <c r="AG23">
        <f t="shared" si="24"/>
        <v>54052.89203641643</v>
      </c>
      <c r="AH23" t="s">
        <v>360</v>
      </c>
      <c r="AI23">
        <v>10237.200000000001</v>
      </c>
      <c r="AJ23">
        <v>726.904</v>
      </c>
      <c r="AK23">
        <v>3261.84</v>
      </c>
      <c r="AL23">
        <f t="shared" si="25"/>
        <v>2534.9360000000001</v>
      </c>
      <c r="AM23">
        <f t="shared" si="26"/>
        <v>0.77714909376302943</v>
      </c>
      <c r="AN23">
        <v>-1.25754089642319</v>
      </c>
      <c r="AO23" t="s">
        <v>389</v>
      </c>
      <c r="AP23">
        <v>10268.1</v>
      </c>
      <c r="AQ23">
        <v>1030.7819230769201</v>
      </c>
      <c r="AR23">
        <v>2582.71</v>
      </c>
      <c r="AS23">
        <f t="shared" si="27"/>
        <v>0.60089134162297742</v>
      </c>
      <c r="AT23">
        <v>0.5</v>
      </c>
      <c r="AU23">
        <f t="shared" si="28"/>
        <v>463.10406909107417</v>
      </c>
      <c r="AV23">
        <f t="shared" si="29"/>
        <v>18.443085534467045</v>
      </c>
      <c r="AW23">
        <f t="shared" si="30"/>
        <v>139.13761269359779</v>
      </c>
      <c r="AX23">
        <f t="shared" si="31"/>
        <v>0.6946618087202977</v>
      </c>
      <c r="AY23">
        <f t="shared" si="32"/>
        <v>4.2540387238566686E-2</v>
      </c>
      <c r="AZ23">
        <f t="shared" si="33"/>
        <v>0.26295248014682254</v>
      </c>
      <c r="BA23" t="s">
        <v>390</v>
      </c>
      <c r="BB23">
        <v>788.6</v>
      </c>
      <c r="BC23">
        <f t="shared" si="34"/>
        <v>1794.1100000000001</v>
      </c>
      <c r="BD23">
        <f t="shared" si="35"/>
        <v>0.8650127789952009</v>
      </c>
      <c r="BE23">
        <f t="shared" si="36"/>
        <v>0.27459122446669149</v>
      </c>
      <c r="BF23">
        <f t="shared" si="37"/>
        <v>0.8362555552267209</v>
      </c>
      <c r="BG23">
        <f t="shared" si="38"/>
        <v>0.267908144426526</v>
      </c>
      <c r="BH23">
        <f t="shared" si="39"/>
        <v>0.661778269723024</v>
      </c>
      <c r="BI23">
        <f t="shared" si="40"/>
        <v>0.338221730276976</v>
      </c>
      <c r="BJ23">
        <f t="shared" si="41"/>
        <v>549.89400000000001</v>
      </c>
      <c r="BK23">
        <f t="shared" si="42"/>
        <v>463.10406909107417</v>
      </c>
      <c r="BL23">
        <f t="shared" si="43"/>
        <v>0.84216970741829178</v>
      </c>
      <c r="BM23">
        <f t="shared" si="44"/>
        <v>0.19433941483658337</v>
      </c>
      <c r="BN23">
        <v>1599594247.0999999</v>
      </c>
      <c r="BO23">
        <v>378.14</v>
      </c>
      <c r="BP23">
        <v>399.97500000000002</v>
      </c>
      <c r="BQ23">
        <v>26.624500000000001</v>
      </c>
      <c r="BR23">
        <v>27.3551</v>
      </c>
      <c r="BS23">
        <v>377.91699999999997</v>
      </c>
      <c r="BT23">
        <v>26.351600000000001</v>
      </c>
      <c r="BU23">
        <v>499.99099999999999</v>
      </c>
      <c r="BV23">
        <v>102.045</v>
      </c>
      <c r="BW23">
        <v>9.9976400000000007E-2</v>
      </c>
      <c r="BX23">
        <v>26.493400000000001</v>
      </c>
      <c r="BY23">
        <v>25.8902</v>
      </c>
      <c r="BZ23">
        <v>999.9</v>
      </c>
      <c r="CA23">
        <v>0</v>
      </c>
      <c r="CB23">
        <v>0</v>
      </c>
      <c r="CC23">
        <v>10000.6</v>
      </c>
      <c r="CD23">
        <v>0</v>
      </c>
      <c r="CE23">
        <v>11.3065</v>
      </c>
      <c r="CF23">
        <v>-21.834399999999999</v>
      </c>
      <c r="CG23">
        <v>388.483</v>
      </c>
      <c r="CH23">
        <v>411.22399999999999</v>
      </c>
      <c r="CI23">
        <v>-0.73064600000000002</v>
      </c>
      <c r="CJ23">
        <v>399.97500000000002</v>
      </c>
      <c r="CK23">
        <v>27.3551</v>
      </c>
      <c r="CL23">
        <v>2.7168999999999999</v>
      </c>
      <c r="CM23">
        <v>2.7914500000000002</v>
      </c>
      <c r="CN23">
        <v>22.387699999999999</v>
      </c>
      <c r="CO23">
        <v>22.833600000000001</v>
      </c>
      <c r="CP23">
        <v>549.89400000000001</v>
      </c>
      <c r="CQ23">
        <v>0.92701299999999998</v>
      </c>
      <c r="CR23">
        <v>7.2986800000000004E-2</v>
      </c>
      <c r="CS23">
        <v>0</v>
      </c>
      <c r="CT23">
        <v>1031.19</v>
      </c>
      <c r="CU23">
        <v>4.9998100000000001</v>
      </c>
      <c r="CV23">
        <v>5816.7</v>
      </c>
      <c r="CW23">
        <v>4564.7</v>
      </c>
      <c r="CX23">
        <v>42.186999999999998</v>
      </c>
      <c r="CY23">
        <v>45</v>
      </c>
      <c r="CZ23">
        <v>43.875</v>
      </c>
      <c r="DA23">
        <v>44.186999999999998</v>
      </c>
      <c r="DB23">
        <v>44.5</v>
      </c>
      <c r="DC23">
        <v>505.12</v>
      </c>
      <c r="DD23">
        <v>39.770000000000003</v>
      </c>
      <c r="DE23">
        <v>0</v>
      </c>
      <c r="DF23">
        <v>139</v>
      </c>
      <c r="DG23">
        <v>0</v>
      </c>
      <c r="DH23">
        <v>1030.7819230769201</v>
      </c>
      <c r="DI23">
        <v>1.12854702151358</v>
      </c>
      <c r="DJ23">
        <v>2.8646155733141199</v>
      </c>
      <c r="DK23">
        <v>5816.1173076923096</v>
      </c>
      <c r="DL23">
        <v>15</v>
      </c>
      <c r="DM23">
        <v>1599594179.0999999</v>
      </c>
      <c r="DN23" t="s">
        <v>391</v>
      </c>
      <c r="DO23">
        <v>1599594179.0999999</v>
      </c>
      <c r="DP23">
        <v>1599594179.0999999</v>
      </c>
      <c r="DQ23">
        <v>36</v>
      </c>
      <c r="DR23">
        <v>-1.7000000000000001E-2</v>
      </c>
      <c r="DS23">
        <v>1.4E-2</v>
      </c>
      <c r="DT23">
        <v>0.223</v>
      </c>
      <c r="DU23">
        <v>0.27300000000000002</v>
      </c>
      <c r="DV23">
        <v>400</v>
      </c>
      <c r="DW23">
        <v>28</v>
      </c>
      <c r="DX23">
        <v>0.04</v>
      </c>
      <c r="DY23">
        <v>0.04</v>
      </c>
      <c r="DZ23">
        <v>399.96790243902399</v>
      </c>
      <c r="EA23">
        <v>-0.28227177700288503</v>
      </c>
      <c r="EB23">
        <v>6.85561208162217E-2</v>
      </c>
      <c r="EC23">
        <v>0</v>
      </c>
      <c r="ED23">
        <v>379.61467741935502</v>
      </c>
      <c r="EE23">
        <v>-16.4768225806462</v>
      </c>
      <c r="EF23">
        <v>1.2802261490517699</v>
      </c>
      <c r="EG23">
        <v>0</v>
      </c>
      <c r="EH23">
        <v>27.042792682926802</v>
      </c>
      <c r="EI23">
        <v>2.38980418118466</v>
      </c>
      <c r="EJ23">
        <v>0.24305657816723</v>
      </c>
      <c r="EK23">
        <v>0</v>
      </c>
      <c r="EL23">
        <v>26.272226829268298</v>
      </c>
      <c r="EM23">
        <v>1.0802947735192401</v>
      </c>
      <c r="EN23">
        <v>0.153830051972774</v>
      </c>
      <c r="EO23">
        <v>0</v>
      </c>
      <c r="EP23">
        <v>0</v>
      </c>
      <c r="EQ23">
        <v>4</v>
      </c>
      <c r="ER23" t="s">
        <v>392</v>
      </c>
      <c r="ES23">
        <v>2.99864</v>
      </c>
      <c r="ET23">
        <v>2.6941899999999999</v>
      </c>
      <c r="EU23">
        <v>9.6852400000000005E-2</v>
      </c>
      <c r="EV23">
        <v>0.101673</v>
      </c>
      <c r="EW23">
        <v>0.117813</v>
      </c>
      <c r="EX23">
        <v>0.11984499999999999</v>
      </c>
      <c r="EY23">
        <v>28424.799999999999</v>
      </c>
      <c r="EZ23">
        <v>31982</v>
      </c>
      <c r="FA23">
        <v>27504.6</v>
      </c>
      <c r="FB23">
        <v>30827.599999999999</v>
      </c>
      <c r="FC23">
        <v>34021.9</v>
      </c>
      <c r="FD23">
        <v>37329.800000000003</v>
      </c>
      <c r="FE23">
        <v>40629.699999999997</v>
      </c>
      <c r="FF23">
        <v>45400.800000000003</v>
      </c>
      <c r="FG23">
        <v>1.9485300000000001</v>
      </c>
      <c r="FH23">
        <v>1.9759800000000001</v>
      </c>
      <c r="FI23">
        <v>3.1210499999999999E-2</v>
      </c>
      <c r="FJ23">
        <v>0</v>
      </c>
      <c r="FK23">
        <v>25.378699999999998</v>
      </c>
      <c r="FL23">
        <v>999.9</v>
      </c>
      <c r="FM23">
        <v>74.936000000000007</v>
      </c>
      <c r="FN23">
        <v>29.155000000000001</v>
      </c>
      <c r="FO23">
        <v>29.801100000000002</v>
      </c>
      <c r="FP23">
        <v>61.8613</v>
      </c>
      <c r="FQ23">
        <v>35.801299999999998</v>
      </c>
      <c r="FR23">
        <v>1</v>
      </c>
      <c r="FS23">
        <v>0.10032000000000001</v>
      </c>
      <c r="FT23">
        <v>2.03363</v>
      </c>
      <c r="FU23">
        <v>20.213999999999999</v>
      </c>
      <c r="FV23">
        <v>5.2237299999999998</v>
      </c>
      <c r="FW23">
        <v>12.028499999999999</v>
      </c>
      <c r="FX23">
        <v>4.9608999999999996</v>
      </c>
      <c r="FY23">
        <v>3.3019699999999998</v>
      </c>
      <c r="FZ23">
        <v>9999</v>
      </c>
      <c r="GA23">
        <v>999.9</v>
      </c>
      <c r="GB23">
        <v>9999</v>
      </c>
      <c r="GC23">
        <v>8710.7000000000007</v>
      </c>
      <c r="GD23">
        <v>1.8794599999999999</v>
      </c>
      <c r="GE23">
        <v>1.8763700000000001</v>
      </c>
      <c r="GF23">
        <v>1.8785099999999999</v>
      </c>
      <c r="GG23">
        <v>1.87836</v>
      </c>
      <c r="GH23">
        <v>1.8797299999999999</v>
      </c>
      <c r="GI23">
        <v>1.8727199999999999</v>
      </c>
      <c r="GJ23">
        <v>1.88036</v>
      </c>
      <c r="GK23">
        <v>1.8744000000000001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0.223</v>
      </c>
      <c r="GZ23">
        <v>0.27289999999999998</v>
      </c>
      <c r="HA23">
        <v>0.222899999999981</v>
      </c>
      <c r="HB23">
        <v>0</v>
      </c>
      <c r="HC23">
        <v>0</v>
      </c>
      <c r="HD23">
        <v>0</v>
      </c>
      <c r="HE23">
        <v>0.272894999999995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1.1000000000000001</v>
      </c>
      <c r="HN23">
        <v>1.1000000000000001</v>
      </c>
      <c r="HO23">
        <v>2</v>
      </c>
      <c r="HP23">
        <v>504.37200000000001</v>
      </c>
      <c r="HQ23">
        <v>505.79599999999999</v>
      </c>
      <c r="HR23">
        <v>22.6843</v>
      </c>
      <c r="HS23">
        <v>28.6906</v>
      </c>
      <c r="HT23">
        <v>29.9983</v>
      </c>
      <c r="HU23">
        <v>28.599799999999998</v>
      </c>
      <c r="HV23">
        <v>28.606400000000001</v>
      </c>
      <c r="HW23">
        <v>20.607700000000001</v>
      </c>
      <c r="HX23">
        <v>20.05</v>
      </c>
      <c r="HY23">
        <v>95.7</v>
      </c>
      <c r="HZ23">
        <v>22.910699999999999</v>
      </c>
      <c r="IA23">
        <v>400</v>
      </c>
      <c r="IB23">
        <v>13.410399999999999</v>
      </c>
      <c r="IC23">
        <v>104.611</v>
      </c>
      <c r="ID23">
        <v>101.393</v>
      </c>
    </row>
    <row r="24" spans="1:238" x14ac:dyDescent="0.35">
      <c r="A24">
        <v>7</v>
      </c>
      <c r="B24">
        <v>1599594349.5999999</v>
      </c>
      <c r="C24">
        <v>1332</v>
      </c>
      <c r="D24" t="s">
        <v>393</v>
      </c>
      <c r="E24" t="s">
        <v>394</v>
      </c>
      <c r="F24">
        <v>1599594349.5999999</v>
      </c>
      <c r="G24">
        <f t="shared" si="0"/>
        <v>1.7200305544510474E-3</v>
      </c>
      <c r="H24">
        <f t="shared" si="1"/>
        <v>14.765738247837495</v>
      </c>
      <c r="I24">
        <f t="shared" si="2"/>
        <v>381.51198369897179</v>
      </c>
      <c r="J24">
        <f t="shared" si="3"/>
        <v>329.17446377198746</v>
      </c>
      <c r="K24">
        <f t="shared" si="4"/>
        <v>33.623234282589216</v>
      </c>
      <c r="L24">
        <f t="shared" si="5"/>
        <v>38.969203936825899</v>
      </c>
      <c r="M24">
        <f t="shared" si="6"/>
        <v>0.52034717400786989</v>
      </c>
      <c r="N24">
        <f t="shared" si="7"/>
        <v>2.2966722402715614</v>
      </c>
      <c r="O24">
        <f t="shared" si="8"/>
        <v>0.46264665458447674</v>
      </c>
      <c r="P24">
        <f t="shared" si="9"/>
        <v>0.29380336461169532</v>
      </c>
      <c r="Q24">
        <f t="shared" si="10"/>
        <v>66.109873187398435</v>
      </c>
      <c r="R24">
        <f t="shared" si="11"/>
        <v>26.668751496979475</v>
      </c>
      <c r="S24">
        <f t="shared" si="12"/>
        <v>26.143599999999999</v>
      </c>
      <c r="T24">
        <f t="shared" si="13"/>
        <v>3.4030370911502432</v>
      </c>
      <c r="U24">
        <f t="shared" si="14"/>
        <v>86.106170603665248</v>
      </c>
      <c r="V24">
        <f t="shared" si="15"/>
        <v>3.0352532348709995</v>
      </c>
      <c r="W24">
        <f t="shared" si="16"/>
        <v>3.5250124510145144</v>
      </c>
      <c r="X24">
        <f t="shared" si="17"/>
        <v>0.3677838562792437</v>
      </c>
      <c r="Y24">
        <f t="shared" si="18"/>
        <v>-75.853347451291185</v>
      </c>
      <c r="Z24">
        <f t="shared" si="19"/>
        <v>73.931843528441576</v>
      </c>
      <c r="AA24">
        <f t="shared" si="20"/>
        <v>6.9084871025682926</v>
      </c>
      <c r="AB24">
        <f t="shared" si="21"/>
        <v>71.096856367117113</v>
      </c>
      <c r="AC24">
        <v>14</v>
      </c>
      <c r="AD24">
        <v>3</v>
      </c>
      <c r="AE24">
        <f t="shared" si="22"/>
        <v>1.0005171306895144</v>
      </c>
      <c r="AF24">
        <f t="shared" si="23"/>
        <v>5.1713068951442231E-2</v>
      </c>
      <c r="AG24">
        <f t="shared" si="24"/>
        <v>54172.920361019256</v>
      </c>
      <c r="AH24" t="s">
        <v>360</v>
      </c>
      <c r="AI24">
        <v>10237.200000000001</v>
      </c>
      <c r="AJ24">
        <v>726.904</v>
      </c>
      <c r="AK24">
        <v>3261.84</v>
      </c>
      <c r="AL24">
        <f t="shared" si="25"/>
        <v>2534.9360000000001</v>
      </c>
      <c r="AM24">
        <f t="shared" si="26"/>
        <v>0.77714909376302943</v>
      </c>
      <c r="AN24">
        <v>-1.25754089642319</v>
      </c>
      <c r="AO24" t="s">
        <v>395</v>
      </c>
      <c r="AP24">
        <v>10268.4</v>
      </c>
      <c r="AQ24">
        <v>975.40387999999996</v>
      </c>
      <c r="AR24">
        <v>2734.21</v>
      </c>
      <c r="AS24">
        <f t="shared" si="27"/>
        <v>0.64325933999217333</v>
      </c>
      <c r="AT24">
        <v>0.5</v>
      </c>
      <c r="AU24">
        <f t="shared" si="28"/>
        <v>337.41835834871085</v>
      </c>
      <c r="AV24">
        <f t="shared" si="29"/>
        <v>14.765738247837495</v>
      </c>
      <c r="AW24">
        <f t="shared" si="30"/>
        <v>108.52375524631718</v>
      </c>
      <c r="AX24">
        <f t="shared" si="31"/>
        <v>0.71303228354808146</v>
      </c>
      <c r="AY24">
        <f t="shared" si="32"/>
        <v>4.7487870021882886E-2</v>
      </c>
      <c r="AZ24">
        <f t="shared" si="33"/>
        <v>0.1929734731421508</v>
      </c>
      <c r="BA24" t="s">
        <v>396</v>
      </c>
      <c r="BB24">
        <v>784.63</v>
      </c>
      <c r="BC24">
        <f t="shared" si="34"/>
        <v>1949.58</v>
      </c>
      <c r="BD24">
        <f t="shared" si="35"/>
        <v>0.90214616481498588</v>
      </c>
      <c r="BE24">
        <f t="shared" si="36"/>
        <v>0.21299365011444329</v>
      </c>
      <c r="BF24">
        <f t="shared" si="37"/>
        <v>0.87620229302358488</v>
      </c>
      <c r="BG24">
        <f t="shared" si="38"/>
        <v>0.20814332196158011</v>
      </c>
      <c r="BH24">
        <f t="shared" si="39"/>
        <v>0.72570035839798219</v>
      </c>
      <c r="BI24">
        <f t="shared" si="40"/>
        <v>0.27429964160201781</v>
      </c>
      <c r="BJ24">
        <f t="shared" si="41"/>
        <v>400.27600000000001</v>
      </c>
      <c r="BK24">
        <f t="shared" si="42"/>
        <v>337.41835834871085</v>
      </c>
      <c r="BL24">
        <f t="shared" si="43"/>
        <v>0.84296425053890522</v>
      </c>
      <c r="BM24">
        <f t="shared" si="44"/>
        <v>0.19592850107781049</v>
      </c>
      <c r="BN24">
        <v>1599594349.5999999</v>
      </c>
      <c r="BO24">
        <v>381.512</v>
      </c>
      <c r="BP24">
        <v>400.00700000000001</v>
      </c>
      <c r="BQ24">
        <v>29.715399999999999</v>
      </c>
      <c r="BR24">
        <v>27.713999999999999</v>
      </c>
      <c r="BS24">
        <v>381.28</v>
      </c>
      <c r="BT24">
        <v>29.442499999999999</v>
      </c>
      <c r="BU24">
        <v>500.05900000000003</v>
      </c>
      <c r="BV24">
        <v>102.044</v>
      </c>
      <c r="BW24">
        <v>0.100115</v>
      </c>
      <c r="BX24">
        <v>26.7407</v>
      </c>
      <c r="BY24">
        <v>26.143599999999999</v>
      </c>
      <c r="BZ24">
        <v>999.9</v>
      </c>
      <c r="CA24">
        <v>0</v>
      </c>
      <c r="CB24">
        <v>0</v>
      </c>
      <c r="CC24">
        <v>10032.5</v>
      </c>
      <c r="CD24">
        <v>0</v>
      </c>
      <c r="CE24">
        <v>12.0783</v>
      </c>
      <c r="CF24">
        <v>-18.504000000000001</v>
      </c>
      <c r="CG24">
        <v>393.18700000000001</v>
      </c>
      <c r="CH24">
        <v>411.40899999999999</v>
      </c>
      <c r="CI24">
        <v>2.0014400000000001</v>
      </c>
      <c r="CJ24">
        <v>400.00700000000001</v>
      </c>
      <c r="CK24">
        <v>27.713999999999999</v>
      </c>
      <c r="CL24">
        <v>3.0322900000000002</v>
      </c>
      <c r="CM24">
        <v>2.8280599999999998</v>
      </c>
      <c r="CN24">
        <v>24.206299999999999</v>
      </c>
      <c r="CO24">
        <v>23.0488</v>
      </c>
      <c r="CP24">
        <v>400.27600000000001</v>
      </c>
      <c r="CQ24">
        <v>0.89993299999999998</v>
      </c>
      <c r="CR24">
        <v>0.100067</v>
      </c>
      <c r="CS24">
        <v>0</v>
      </c>
      <c r="CT24">
        <v>975.49900000000002</v>
      </c>
      <c r="CU24">
        <v>4.9998100000000001</v>
      </c>
      <c r="CV24">
        <v>4011.65</v>
      </c>
      <c r="CW24">
        <v>3285.94</v>
      </c>
      <c r="CX24">
        <v>41.936999999999998</v>
      </c>
      <c r="CY24">
        <v>45</v>
      </c>
      <c r="CZ24">
        <v>43.75</v>
      </c>
      <c r="DA24">
        <v>44.125</v>
      </c>
      <c r="DB24">
        <v>44.375</v>
      </c>
      <c r="DC24">
        <v>355.72</v>
      </c>
      <c r="DD24">
        <v>39.549999999999997</v>
      </c>
      <c r="DE24">
        <v>0</v>
      </c>
      <c r="DF24">
        <v>101.90000009536701</v>
      </c>
      <c r="DG24">
        <v>0</v>
      </c>
      <c r="DH24">
        <v>975.40387999999996</v>
      </c>
      <c r="DI24">
        <v>1.1098461530163</v>
      </c>
      <c r="DJ24">
        <v>5.0961538510394799</v>
      </c>
      <c r="DK24">
        <v>4008.1255999999998</v>
      </c>
      <c r="DL24">
        <v>15</v>
      </c>
      <c r="DM24">
        <v>1599594369.0999999</v>
      </c>
      <c r="DN24" t="s">
        <v>397</v>
      </c>
      <c r="DO24">
        <v>1599594369.0999999</v>
      </c>
      <c r="DP24">
        <v>1599594179.0999999</v>
      </c>
      <c r="DQ24">
        <v>37</v>
      </c>
      <c r="DR24">
        <v>8.9999999999999993E-3</v>
      </c>
      <c r="DS24">
        <v>1.4E-2</v>
      </c>
      <c r="DT24">
        <v>0.23200000000000001</v>
      </c>
      <c r="DU24">
        <v>0.27300000000000002</v>
      </c>
      <c r="DV24">
        <v>400</v>
      </c>
      <c r="DW24">
        <v>28</v>
      </c>
      <c r="DX24">
        <v>0.06</v>
      </c>
      <c r="DY24">
        <v>0.04</v>
      </c>
      <c r="DZ24">
        <v>400.00570731707302</v>
      </c>
      <c r="EA24">
        <v>2.2891986063331E-2</v>
      </c>
      <c r="EB24">
        <v>2.9912265126481302E-2</v>
      </c>
      <c r="EC24">
        <v>1</v>
      </c>
      <c r="ED24">
        <v>381.54290322580601</v>
      </c>
      <c r="EE24">
        <v>-0.47216129032267601</v>
      </c>
      <c r="EF24">
        <v>3.75167531082818E-2</v>
      </c>
      <c r="EG24">
        <v>1</v>
      </c>
      <c r="EH24">
        <v>27.703829268292701</v>
      </c>
      <c r="EI24">
        <v>5.7430662020931E-2</v>
      </c>
      <c r="EJ24">
        <v>5.6972926348437597E-3</v>
      </c>
      <c r="EK24">
        <v>1</v>
      </c>
      <c r="EL24">
        <v>29.634870731707299</v>
      </c>
      <c r="EM24">
        <v>0.49853310104529402</v>
      </c>
      <c r="EN24">
        <v>4.9317820674173701E-2</v>
      </c>
      <c r="EO24">
        <v>1</v>
      </c>
      <c r="EP24">
        <v>4</v>
      </c>
      <c r="EQ24">
        <v>4</v>
      </c>
      <c r="ER24" t="s">
        <v>370</v>
      </c>
      <c r="ES24">
        <v>2.9988000000000001</v>
      </c>
      <c r="ET24">
        <v>2.6943199999999998</v>
      </c>
      <c r="EU24">
        <v>9.7545699999999999E-2</v>
      </c>
      <c r="EV24">
        <v>0.101672</v>
      </c>
      <c r="EW24">
        <v>0.12726799999999999</v>
      </c>
      <c r="EX24">
        <v>0.120917</v>
      </c>
      <c r="EY24">
        <v>28399.599999999999</v>
      </c>
      <c r="EZ24">
        <v>31979.4</v>
      </c>
      <c r="FA24">
        <v>27501.7</v>
      </c>
      <c r="FB24">
        <v>30825.200000000001</v>
      </c>
      <c r="FC24">
        <v>33651.1</v>
      </c>
      <c r="FD24">
        <v>37281.5</v>
      </c>
      <c r="FE24">
        <v>40625.599999999999</v>
      </c>
      <c r="FF24">
        <v>45397.3</v>
      </c>
      <c r="FG24">
        <v>1.9519299999999999</v>
      </c>
      <c r="FH24">
        <v>1.9758199999999999</v>
      </c>
      <c r="FI24">
        <v>4.7746999999999998E-2</v>
      </c>
      <c r="FJ24">
        <v>0</v>
      </c>
      <c r="FK24">
        <v>25.3612</v>
      </c>
      <c r="FL24">
        <v>999.9</v>
      </c>
      <c r="FM24">
        <v>75.858000000000004</v>
      </c>
      <c r="FN24">
        <v>29.225000000000001</v>
      </c>
      <c r="FO24">
        <v>30.290900000000001</v>
      </c>
      <c r="FP24">
        <v>61.2913</v>
      </c>
      <c r="FQ24">
        <v>35.837299999999999</v>
      </c>
      <c r="FR24">
        <v>1</v>
      </c>
      <c r="FS24">
        <v>9.8516300000000001E-2</v>
      </c>
      <c r="FT24">
        <v>1.06593</v>
      </c>
      <c r="FU24">
        <v>20.224</v>
      </c>
      <c r="FV24">
        <v>5.2229799999999997</v>
      </c>
      <c r="FW24">
        <v>12.027900000000001</v>
      </c>
      <c r="FX24">
        <v>4.9607999999999999</v>
      </c>
      <c r="FY24">
        <v>3.302</v>
      </c>
      <c r="FZ24">
        <v>9999</v>
      </c>
      <c r="GA24">
        <v>999.9</v>
      </c>
      <c r="GB24">
        <v>9999</v>
      </c>
      <c r="GC24">
        <v>8713</v>
      </c>
      <c r="GD24">
        <v>1.8794299999999999</v>
      </c>
      <c r="GE24">
        <v>1.8763700000000001</v>
      </c>
      <c r="GF24">
        <v>1.8785099999999999</v>
      </c>
      <c r="GG24">
        <v>1.87836</v>
      </c>
      <c r="GH24">
        <v>1.8797299999999999</v>
      </c>
      <c r="GI24">
        <v>1.8727400000000001</v>
      </c>
      <c r="GJ24">
        <v>1.8803399999999999</v>
      </c>
      <c r="GK24">
        <v>1.87443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0.23200000000000001</v>
      </c>
      <c r="GZ24">
        <v>0.27289999999999998</v>
      </c>
      <c r="HA24">
        <v>0.222899999999981</v>
      </c>
      <c r="HB24">
        <v>0</v>
      </c>
      <c r="HC24">
        <v>0</v>
      </c>
      <c r="HD24">
        <v>0</v>
      </c>
      <c r="HE24">
        <v>0.272894999999995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2.8</v>
      </c>
      <c r="HN24">
        <v>2.8</v>
      </c>
      <c r="HO24">
        <v>2</v>
      </c>
      <c r="HP24">
        <v>506.93</v>
      </c>
      <c r="HQ24">
        <v>506.02800000000002</v>
      </c>
      <c r="HR24">
        <v>24.698399999999999</v>
      </c>
      <c r="HS24">
        <v>28.722300000000001</v>
      </c>
      <c r="HT24">
        <v>30.0002</v>
      </c>
      <c r="HU24">
        <v>28.629000000000001</v>
      </c>
      <c r="HV24">
        <v>28.642900000000001</v>
      </c>
      <c r="HW24">
        <v>20.6099</v>
      </c>
      <c r="HX24">
        <v>20.05</v>
      </c>
      <c r="HY24">
        <v>95.7</v>
      </c>
      <c r="HZ24">
        <v>24.7072</v>
      </c>
      <c r="IA24">
        <v>400</v>
      </c>
      <c r="IB24">
        <v>13.410399999999999</v>
      </c>
      <c r="IC24">
        <v>104.6</v>
      </c>
      <c r="ID24">
        <v>101.38500000000001</v>
      </c>
    </row>
    <row r="25" spans="1:238" x14ac:dyDescent="0.35">
      <c r="A25">
        <v>8</v>
      </c>
      <c r="B25">
        <v>1599594490.0999999</v>
      </c>
      <c r="C25">
        <v>1472.5</v>
      </c>
      <c r="D25" t="s">
        <v>398</v>
      </c>
      <c r="E25" t="s">
        <v>399</v>
      </c>
      <c r="F25">
        <v>1599594490.0999999</v>
      </c>
      <c r="G25">
        <f t="shared" si="0"/>
        <v>-8.5959191427584041E-4</v>
      </c>
      <c r="H25">
        <f t="shared" si="1"/>
        <v>9.2538545422871454</v>
      </c>
      <c r="I25">
        <f t="shared" si="2"/>
        <v>389.25898973923705</v>
      </c>
      <c r="J25">
        <f t="shared" si="3"/>
        <v>492.33797157931269</v>
      </c>
      <c r="K25">
        <f t="shared" si="4"/>
        <v>50.288941927300016</v>
      </c>
      <c r="L25">
        <f t="shared" si="5"/>
        <v>39.76013198186255</v>
      </c>
      <c r="M25">
        <f t="shared" si="6"/>
        <v>-0.13392069175950394</v>
      </c>
      <c r="N25">
        <f t="shared" si="7"/>
        <v>2.2924127775822853</v>
      </c>
      <c r="O25">
        <f t="shared" si="8"/>
        <v>-0.13842526704682062</v>
      </c>
      <c r="P25">
        <f t="shared" si="9"/>
        <v>-8.6098519543553576E-2</v>
      </c>
      <c r="Q25">
        <f t="shared" si="10"/>
        <v>41.258852690056187</v>
      </c>
      <c r="R25">
        <f t="shared" si="11"/>
        <v>27.021536160600547</v>
      </c>
      <c r="S25">
        <f t="shared" si="12"/>
        <v>25.695699999999999</v>
      </c>
      <c r="T25">
        <f t="shared" si="13"/>
        <v>3.3139757376118157</v>
      </c>
      <c r="U25">
        <f t="shared" si="14"/>
        <v>77.936281861299761</v>
      </c>
      <c r="V25">
        <f t="shared" si="15"/>
        <v>2.6983559488794002</v>
      </c>
      <c r="W25">
        <f t="shared" si="16"/>
        <v>3.4622590203643044</v>
      </c>
      <c r="X25">
        <f t="shared" si="17"/>
        <v>0.61561978873241552</v>
      </c>
      <c r="Y25">
        <f t="shared" si="18"/>
        <v>37.908003419564565</v>
      </c>
      <c r="Z25">
        <f t="shared" si="19"/>
        <v>91.467891527878692</v>
      </c>
      <c r="AA25">
        <f t="shared" si="20"/>
        <v>8.5307606581495516</v>
      </c>
      <c r="AB25">
        <f t="shared" si="21"/>
        <v>179.165508295649</v>
      </c>
      <c r="AC25">
        <v>15</v>
      </c>
      <c r="AD25">
        <v>3</v>
      </c>
      <c r="AE25">
        <f t="shared" si="22"/>
        <v>1.0005549898554424</v>
      </c>
      <c r="AF25">
        <f t="shared" si="23"/>
        <v>5.5498985544244483E-2</v>
      </c>
      <c r="AG25">
        <f t="shared" si="24"/>
        <v>54085.042098175487</v>
      </c>
      <c r="AH25" t="s">
        <v>360</v>
      </c>
      <c r="AI25">
        <v>10237.200000000001</v>
      </c>
      <c r="AJ25">
        <v>726.904</v>
      </c>
      <c r="AK25">
        <v>3261.84</v>
      </c>
      <c r="AL25">
        <f t="shared" si="25"/>
        <v>2534.9360000000001</v>
      </c>
      <c r="AM25">
        <f t="shared" si="26"/>
        <v>0.77714909376302943</v>
      </c>
      <c r="AN25">
        <v>-1.25754089642319</v>
      </c>
      <c r="AO25" t="s">
        <v>400</v>
      </c>
      <c r="AP25">
        <v>10257</v>
      </c>
      <c r="AQ25">
        <v>911.73703846153899</v>
      </c>
      <c r="AR25">
        <v>2850.59</v>
      </c>
      <c r="AS25">
        <f t="shared" si="27"/>
        <v>0.68015848001236967</v>
      </c>
      <c r="AT25">
        <v>0.5</v>
      </c>
      <c r="AU25">
        <f t="shared" si="28"/>
        <v>210.63001526655017</v>
      </c>
      <c r="AV25">
        <f t="shared" si="29"/>
        <v>9.2538545422871454</v>
      </c>
      <c r="AW25">
        <f t="shared" si="30"/>
        <v>71.6308955143395</v>
      </c>
      <c r="AX25">
        <f t="shared" si="31"/>
        <v>0.71903009552408459</v>
      </c>
      <c r="AY25">
        <f t="shared" si="32"/>
        <v>4.9904546725727909E-2</v>
      </c>
      <c r="AZ25">
        <f t="shared" si="33"/>
        <v>0.14426837952844848</v>
      </c>
      <c r="BA25" t="s">
        <v>401</v>
      </c>
      <c r="BB25">
        <v>800.93</v>
      </c>
      <c r="BC25">
        <f t="shared" si="34"/>
        <v>2049.6600000000003</v>
      </c>
      <c r="BD25">
        <f t="shared" si="35"/>
        <v>0.94593881987181327</v>
      </c>
      <c r="BE25">
        <f t="shared" si="36"/>
        <v>0.16711297853233151</v>
      </c>
      <c r="BF25">
        <f t="shared" si="37"/>
        <v>0.91296592883244554</v>
      </c>
      <c r="BG25">
        <f t="shared" si="38"/>
        <v>0.16223289266474578</v>
      </c>
      <c r="BH25">
        <f t="shared" si="39"/>
        <v>0.83097510251240225</v>
      </c>
      <c r="BI25">
        <f t="shared" si="40"/>
        <v>0.16902489748759775</v>
      </c>
      <c r="BJ25">
        <f t="shared" si="41"/>
        <v>249.875</v>
      </c>
      <c r="BK25">
        <f t="shared" si="42"/>
        <v>210.63001526655017</v>
      </c>
      <c r="BL25">
        <f t="shared" si="43"/>
        <v>0.84294153183211673</v>
      </c>
      <c r="BM25">
        <f t="shared" si="44"/>
        <v>0.1958830636642338</v>
      </c>
      <c r="BN25">
        <v>1599594490.0999999</v>
      </c>
      <c r="BO25">
        <v>389.25900000000001</v>
      </c>
      <c r="BP25">
        <v>399.95499999999998</v>
      </c>
      <c r="BQ25">
        <v>26.417400000000001</v>
      </c>
      <c r="BR25">
        <v>27.420999999999999</v>
      </c>
      <c r="BS25">
        <v>389.036</v>
      </c>
      <c r="BT25">
        <v>26.136600000000001</v>
      </c>
      <c r="BU25">
        <v>500.04399999999998</v>
      </c>
      <c r="BV25">
        <v>102.04300000000001</v>
      </c>
      <c r="BW25">
        <v>0.100131</v>
      </c>
      <c r="BX25">
        <v>26.4358</v>
      </c>
      <c r="BY25">
        <v>25.695699999999999</v>
      </c>
      <c r="BZ25">
        <v>999.9</v>
      </c>
      <c r="CA25">
        <v>0</v>
      </c>
      <c r="CB25">
        <v>0</v>
      </c>
      <c r="CC25">
        <v>10005</v>
      </c>
      <c r="CD25">
        <v>0</v>
      </c>
      <c r="CE25">
        <v>13.141</v>
      </c>
      <c r="CF25">
        <v>-10.695600000000001</v>
      </c>
      <c r="CG25">
        <v>399.822</v>
      </c>
      <c r="CH25">
        <v>411.23200000000003</v>
      </c>
      <c r="CI25">
        <v>-1.0036700000000001</v>
      </c>
      <c r="CJ25">
        <v>399.95499999999998</v>
      </c>
      <c r="CK25">
        <v>27.420999999999999</v>
      </c>
      <c r="CL25">
        <v>2.6957100000000001</v>
      </c>
      <c r="CM25">
        <v>2.79813</v>
      </c>
      <c r="CN25">
        <v>22.259</v>
      </c>
      <c r="CO25">
        <v>22.873100000000001</v>
      </c>
      <c r="CP25">
        <v>249.875</v>
      </c>
      <c r="CQ25">
        <v>0.89994499999999999</v>
      </c>
      <c r="CR25">
        <v>0.10005500000000001</v>
      </c>
      <c r="CS25">
        <v>0</v>
      </c>
      <c r="CT25">
        <v>909.66099999999994</v>
      </c>
      <c r="CU25">
        <v>4.9998100000000001</v>
      </c>
      <c r="CV25">
        <v>2355.09</v>
      </c>
      <c r="CW25">
        <v>2035.67</v>
      </c>
      <c r="CX25">
        <v>41.561999999999998</v>
      </c>
      <c r="CY25">
        <v>44.811999999999998</v>
      </c>
      <c r="CZ25">
        <v>43.5</v>
      </c>
      <c r="DA25">
        <v>44</v>
      </c>
      <c r="DB25">
        <v>44.061999999999998</v>
      </c>
      <c r="DC25">
        <v>220.37</v>
      </c>
      <c r="DD25">
        <v>24.5</v>
      </c>
      <c r="DE25">
        <v>0</v>
      </c>
      <c r="DF25">
        <v>139.90000009536701</v>
      </c>
      <c r="DG25">
        <v>0</v>
      </c>
      <c r="DH25">
        <v>911.73703846153899</v>
      </c>
      <c r="DI25">
        <v>-17.588820521261201</v>
      </c>
      <c r="DJ25">
        <v>-47.639316210517698</v>
      </c>
      <c r="DK25">
        <v>2361.3903846153798</v>
      </c>
      <c r="DL25">
        <v>15</v>
      </c>
      <c r="DM25">
        <v>1599594427.0999999</v>
      </c>
      <c r="DN25" t="s">
        <v>402</v>
      </c>
      <c r="DO25">
        <v>1599594417.0999999</v>
      </c>
      <c r="DP25">
        <v>1599594427.0999999</v>
      </c>
      <c r="DQ25">
        <v>38</v>
      </c>
      <c r="DR25">
        <v>-8.0000000000000002E-3</v>
      </c>
      <c r="DS25">
        <v>8.0000000000000002E-3</v>
      </c>
      <c r="DT25">
        <v>0.224</v>
      </c>
      <c r="DU25">
        <v>0.28100000000000003</v>
      </c>
      <c r="DV25">
        <v>400</v>
      </c>
      <c r="DW25">
        <v>28</v>
      </c>
      <c r="DX25">
        <v>7.0000000000000007E-2</v>
      </c>
      <c r="DY25">
        <v>0.04</v>
      </c>
      <c r="DZ25">
        <v>400.09470731707302</v>
      </c>
      <c r="EA25">
        <v>-2.4075261324047901</v>
      </c>
      <c r="EB25">
        <v>0.32257267994810102</v>
      </c>
      <c r="EC25">
        <v>0</v>
      </c>
      <c r="ED25">
        <v>391.89658064516101</v>
      </c>
      <c r="EE25">
        <v>-29.013435483872101</v>
      </c>
      <c r="EF25">
        <v>2.2541004467728398</v>
      </c>
      <c r="EG25">
        <v>0</v>
      </c>
      <c r="EH25">
        <v>26.983178048780498</v>
      </c>
      <c r="EI25">
        <v>3.5235449477351</v>
      </c>
      <c r="EJ25">
        <v>0.36273907676293599</v>
      </c>
      <c r="EK25">
        <v>0</v>
      </c>
      <c r="EL25">
        <v>26.177682926829299</v>
      </c>
      <c r="EM25">
        <v>0.44155818815335202</v>
      </c>
      <c r="EN25">
        <v>8.9956918963926699E-2</v>
      </c>
      <c r="EO25">
        <v>1</v>
      </c>
      <c r="EP25">
        <v>1</v>
      </c>
      <c r="EQ25">
        <v>4</v>
      </c>
      <c r="ER25" t="s">
        <v>403</v>
      </c>
      <c r="ES25">
        <v>2.9987599999999999</v>
      </c>
      <c r="ET25">
        <v>2.69434</v>
      </c>
      <c r="EU25">
        <v>9.9052299999999996E-2</v>
      </c>
      <c r="EV25">
        <v>0.10165200000000001</v>
      </c>
      <c r="EW25">
        <v>0.117119</v>
      </c>
      <c r="EX25">
        <v>0.12002599999999999</v>
      </c>
      <c r="EY25">
        <v>28352</v>
      </c>
      <c r="EZ25">
        <v>31978.1</v>
      </c>
      <c r="FA25">
        <v>27501.3</v>
      </c>
      <c r="FB25">
        <v>30823.3</v>
      </c>
      <c r="FC25">
        <v>34045.800000000003</v>
      </c>
      <c r="FD25">
        <v>37317.199999999997</v>
      </c>
      <c r="FE25">
        <v>40626</v>
      </c>
      <c r="FF25">
        <v>45394.8</v>
      </c>
      <c r="FG25">
        <v>1.9479</v>
      </c>
      <c r="FH25">
        <v>1.9742999999999999</v>
      </c>
      <c r="FI25">
        <v>2.0511399999999999E-2</v>
      </c>
      <c r="FJ25">
        <v>0</v>
      </c>
      <c r="FK25">
        <v>25.359500000000001</v>
      </c>
      <c r="FL25">
        <v>999.9</v>
      </c>
      <c r="FM25">
        <v>74.655000000000001</v>
      </c>
      <c r="FN25">
        <v>29.295999999999999</v>
      </c>
      <c r="FO25">
        <v>29.932500000000001</v>
      </c>
      <c r="FP25">
        <v>61.861400000000003</v>
      </c>
      <c r="FQ25">
        <v>35.532899999999998</v>
      </c>
      <c r="FR25">
        <v>1</v>
      </c>
      <c r="FS25">
        <v>0.10347099999999999</v>
      </c>
      <c r="FT25">
        <v>2.73935</v>
      </c>
      <c r="FU25">
        <v>20.2073</v>
      </c>
      <c r="FV25">
        <v>5.2234299999999996</v>
      </c>
      <c r="FW25">
        <v>12.0281</v>
      </c>
      <c r="FX25">
        <v>4.9606500000000002</v>
      </c>
      <c r="FY25">
        <v>3.3019500000000002</v>
      </c>
      <c r="FZ25">
        <v>9999</v>
      </c>
      <c r="GA25">
        <v>999.9</v>
      </c>
      <c r="GB25">
        <v>9999</v>
      </c>
      <c r="GC25">
        <v>8715.7999999999993</v>
      </c>
      <c r="GD25">
        <v>1.8794299999999999</v>
      </c>
      <c r="GE25">
        <v>1.87636</v>
      </c>
      <c r="GF25">
        <v>1.8785099999999999</v>
      </c>
      <c r="GG25">
        <v>1.87836</v>
      </c>
      <c r="GH25">
        <v>1.8797299999999999</v>
      </c>
      <c r="GI25">
        <v>1.8727199999999999</v>
      </c>
      <c r="GJ25">
        <v>1.8803399999999999</v>
      </c>
      <c r="GK25">
        <v>1.8744000000000001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0.223</v>
      </c>
      <c r="GZ25">
        <v>0.28079999999999999</v>
      </c>
      <c r="HA25">
        <v>0.22380000000003999</v>
      </c>
      <c r="HB25">
        <v>0</v>
      </c>
      <c r="HC25">
        <v>0</v>
      </c>
      <c r="HD25">
        <v>0</v>
      </c>
      <c r="HE25">
        <v>0.28076000000000101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1.2</v>
      </c>
      <c r="HN25">
        <v>1.1000000000000001</v>
      </c>
      <c r="HO25">
        <v>2</v>
      </c>
      <c r="HP25">
        <v>504.51600000000002</v>
      </c>
      <c r="HQ25">
        <v>505.18700000000001</v>
      </c>
      <c r="HR25">
        <v>22.704699999999999</v>
      </c>
      <c r="HS25">
        <v>28.7347</v>
      </c>
      <c r="HT25">
        <v>29.996200000000002</v>
      </c>
      <c r="HU25">
        <v>28.663</v>
      </c>
      <c r="HV25">
        <v>28.6648</v>
      </c>
      <c r="HW25">
        <v>20.610800000000001</v>
      </c>
      <c r="HX25">
        <v>20.05</v>
      </c>
      <c r="HY25">
        <v>95.7</v>
      </c>
      <c r="HZ25">
        <v>22.697600000000001</v>
      </c>
      <c r="IA25">
        <v>400</v>
      </c>
      <c r="IB25">
        <v>13.410399999999999</v>
      </c>
      <c r="IC25">
        <v>104.6</v>
      </c>
      <c r="ID25">
        <v>101.379</v>
      </c>
    </row>
    <row r="26" spans="1:238" x14ac:dyDescent="0.35">
      <c r="A26">
        <v>9</v>
      </c>
      <c r="B26">
        <v>1599594595</v>
      </c>
      <c r="C26">
        <v>1577.4000000953699</v>
      </c>
      <c r="D26" t="s">
        <v>404</v>
      </c>
      <c r="E26" t="s">
        <v>405</v>
      </c>
      <c r="F26">
        <v>1599594595</v>
      </c>
      <c r="G26">
        <f t="shared" si="0"/>
        <v>1.4430256959838768E-3</v>
      </c>
      <c r="H26">
        <f t="shared" si="1"/>
        <v>5.3215401488865659</v>
      </c>
      <c r="I26">
        <f t="shared" si="2"/>
        <v>392.9329941047697</v>
      </c>
      <c r="J26">
        <f t="shared" si="3"/>
        <v>371.06209593796399</v>
      </c>
      <c r="K26">
        <f t="shared" si="4"/>
        <v>37.899928485864116</v>
      </c>
      <c r="L26">
        <f t="shared" si="5"/>
        <v>40.133801159784802</v>
      </c>
      <c r="M26">
        <f t="shared" si="6"/>
        <v>0.47132697762023906</v>
      </c>
      <c r="N26">
        <f t="shared" si="7"/>
        <v>2.2935104590881541</v>
      </c>
      <c r="O26">
        <f t="shared" si="8"/>
        <v>0.4233930687143343</v>
      </c>
      <c r="P26">
        <f t="shared" si="9"/>
        <v>0.26851994725431438</v>
      </c>
      <c r="Q26">
        <f t="shared" si="10"/>
        <v>24.779911515241292</v>
      </c>
      <c r="R26">
        <f t="shared" si="11"/>
        <v>26.304967114605599</v>
      </c>
      <c r="S26">
        <f t="shared" si="12"/>
        <v>25.898199999999999</v>
      </c>
      <c r="T26">
        <f t="shared" si="13"/>
        <v>3.3539858324371252</v>
      </c>
      <c r="U26">
        <f t="shared" si="14"/>
        <v>86.331676736379265</v>
      </c>
      <c r="V26">
        <f t="shared" si="15"/>
        <v>3.0167277931330001</v>
      </c>
      <c r="W26">
        <f t="shared" si="16"/>
        <v>3.4943463479167929</v>
      </c>
      <c r="X26">
        <f t="shared" si="17"/>
        <v>0.33725803930412512</v>
      </c>
      <c r="Y26">
        <f t="shared" si="18"/>
        <v>-63.637433192888963</v>
      </c>
      <c r="Z26">
        <f t="shared" si="19"/>
        <v>85.823893467617566</v>
      </c>
      <c r="AA26">
        <f t="shared" si="20"/>
        <v>8.0149547738218949</v>
      </c>
      <c r="AB26">
        <f t="shared" si="21"/>
        <v>54.981326563791789</v>
      </c>
      <c r="AC26">
        <v>14</v>
      </c>
      <c r="AD26">
        <v>3</v>
      </c>
      <c r="AE26">
        <f t="shared" si="22"/>
        <v>1.0005178900897964</v>
      </c>
      <c r="AF26">
        <f t="shared" si="23"/>
        <v>5.1789008979641338E-2</v>
      </c>
      <c r="AG26">
        <f t="shared" si="24"/>
        <v>54093.525777885385</v>
      </c>
      <c r="AH26" t="s">
        <v>360</v>
      </c>
      <c r="AI26">
        <v>10237.200000000001</v>
      </c>
      <c r="AJ26">
        <v>726.904</v>
      </c>
      <c r="AK26">
        <v>3261.84</v>
      </c>
      <c r="AL26">
        <f t="shared" si="25"/>
        <v>2534.9360000000001</v>
      </c>
      <c r="AM26">
        <f t="shared" si="26"/>
        <v>0.77714909376302943</v>
      </c>
      <c r="AN26">
        <v>-1.25754089642319</v>
      </c>
      <c r="AO26" t="s">
        <v>406</v>
      </c>
      <c r="AP26">
        <v>10246.9</v>
      </c>
      <c r="AQ26">
        <v>863.11216000000002</v>
      </c>
      <c r="AR26">
        <v>2916.84</v>
      </c>
      <c r="AS26">
        <f t="shared" si="27"/>
        <v>0.70409341616269661</v>
      </c>
      <c r="AT26">
        <v>0.5</v>
      </c>
      <c r="AU26">
        <f t="shared" si="28"/>
        <v>126.56100055045026</v>
      </c>
      <c r="AV26">
        <f t="shared" si="29"/>
        <v>5.3215401488865659</v>
      </c>
      <c r="AW26">
        <f t="shared" si="30"/>
        <v>44.555383615267722</v>
      </c>
      <c r="AX26">
        <f t="shared" si="31"/>
        <v>0.72034804788743989</v>
      </c>
      <c r="AY26">
        <f t="shared" si="32"/>
        <v>5.1983478454622173E-2</v>
      </c>
      <c r="AZ26">
        <f t="shared" si="33"/>
        <v>0.11827868515242522</v>
      </c>
      <c r="BA26" t="s">
        <v>407</v>
      </c>
      <c r="BB26">
        <v>815.7</v>
      </c>
      <c r="BC26">
        <f t="shared" si="34"/>
        <v>2101.1400000000003</v>
      </c>
      <c r="BD26">
        <f t="shared" si="35"/>
        <v>0.97743503050724834</v>
      </c>
      <c r="BE26">
        <f t="shared" si="36"/>
        <v>0.14103853418038215</v>
      </c>
      <c r="BF26">
        <f t="shared" si="37"/>
        <v>0.93780267551197838</v>
      </c>
      <c r="BG26">
        <f t="shared" si="38"/>
        <v>0.13609811056373808</v>
      </c>
      <c r="BH26">
        <f t="shared" si="39"/>
        <v>0.9237429285954708</v>
      </c>
      <c r="BI26">
        <f t="shared" si="40"/>
        <v>7.6257071404529198E-2</v>
      </c>
      <c r="BJ26">
        <f t="shared" si="41"/>
        <v>150.15</v>
      </c>
      <c r="BK26">
        <f t="shared" si="42"/>
        <v>126.56100055045026</v>
      </c>
      <c r="BL26">
        <f t="shared" si="43"/>
        <v>0.84289710656310524</v>
      </c>
      <c r="BM26">
        <f t="shared" si="44"/>
        <v>0.19579421312621043</v>
      </c>
      <c r="BN26">
        <v>1599594595</v>
      </c>
      <c r="BO26">
        <v>392.93299999999999</v>
      </c>
      <c r="BP26">
        <v>399.99599999999998</v>
      </c>
      <c r="BQ26">
        <v>29.535499999999999</v>
      </c>
      <c r="BR26">
        <v>27.855899999999998</v>
      </c>
      <c r="BS26">
        <v>392.72699999999998</v>
      </c>
      <c r="BT26">
        <v>29.2547</v>
      </c>
      <c r="BU26">
        <v>499.99700000000001</v>
      </c>
      <c r="BV26">
        <v>102.039</v>
      </c>
      <c r="BW26">
        <v>0.100046</v>
      </c>
      <c r="BX26">
        <v>26.592300000000002</v>
      </c>
      <c r="BY26">
        <v>25.898199999999999</v>
      </c>
      <c r="BZ26">
        <v>999.9</v>
      </c>
      <c r="CA26">
        <v>0</v>
      </c>
      <c r="CB26">
        <v>0</v>
      </c>
      <c r="CC26">
        <v>10012.5</v>
      </c>
      <c r="CD26">
        <v>0</v>
      </c>
      <c r="CE26">
        <v>11.3508</v>
      </c>
      <c r="CF26">
        <v>-7.04617</v>
      </c>
      <c r="CG26">
        <v>404.91</v>
      </c>
      <c r="CH26">
        <v>411.45800000000003</v>
      </c>
      <c r="CI26">
        <v>1.67953</v>
      </c>
      <c r="CJ26">
        <v>399.99599999999998</v>
      </c>
      <c r="CK26">
        <v>27.855899999999998</v>
      </c>
      <c r="CL26">
        <v>3.0137800000000001</v>
      </c>
      <c r="CM26">
        <v>2.8424</v>
      </c>
      <c r="CN26">
        <v>24.104199999999999</v>
      </c>
      <c r="CO26">
        <v>23.132400000000001</v>
      </c>
      <c r="CP26">
        <v>150.15</v>
      </c>
      <c r="CQ26">
        <v>0.90010199999999996</v>
      </c>
      <c r="CR26">
        <v>9.98975E-2</v>
      </c>
      <c r="CS26">
        <v>0</v>
      </c>
      <c r="CT26">
        <v>864.76300000000003</v>
      </c>
      <c r="CU26">
        <v>4.9998100000000001</v>
      </c>
      <c r="CV26">
        <v>1364.89</v>
      </c>
      <c r="CW26">
        <v>1206.7</v>
      </c>
      <c r="CX26">
        <v>41.25</v>
      </c>
      <c r="CY26">
        <v>44.686999999999998</v>
      </c>
      <c r="CZ26">
        <v>43.311999999999998</v>
      </c>
      <c r="DA26">
        <v>43.936999999999998</v>
      </c>
      <c r="DB26">
        <v>43.875</v>
      </c>
      <c r="DC26">
        <v>130.65</v>
      </c>
      <c r="DD26">
        <v>14.5</v>
      </c>
      <c r="DE26">
        <v>0</v>
      </c>
      <c r="DF26">
        <v>104.299999952316</v>
      </c>
      <c r="DG26">
        <v>0</v>
      </c>
      <c r="DH26">
        <v>863.11216000000002</v>
      </c>
      <c r="DI26">
        <v>13.5627692442651</v>
      </c>
      <c r="DJ26">
        <v>19.662307601655801</v>
      </c>
      <c r="DK26">
        <v>1361.5052000000001</v>
      </c>
      <c r="DL26">
        <v>15</v>
      </c>
      <c r="DM26">
        <v>1599594612</v>
      </c>
      <c r="DN26" t="s">
        <v>408</v>
      </c>
      <c r="DO26">
        <v>1599594612</v>
      </c>
      <c r="DP26">
        <v>1599594427.0999999</v>
      </c>
      <c r="DQ26">
        <v>39</v>
      </c>
      <c r="DR26">
        <v>-1.7999999999999999E-2</v>
      </c>
      <c r="DS26">
        <v>8.0000000000000002E-3</v>
      </c>
      <c r="DT26">
        <v>0.20599999999999999</v>
      </c>
      <c r="DU26">
        <v>0.28100000000000003</v>
      </c>
      <c r="DV26">
        <v>400</v>
      </c>
      <c r="DW26">
        <v>28</v>
      </c>
      <c r="DX26">
        <v>0.09</v>
      </c>
      <c r="DY26">
        <v>0.04</v>
      </c>
      <c r="DZ26">
        <v>399.99914634146302</v>
      </c>
      <c r="EA26">
        <v>-1.64947735186802E-2</v>
      </c>
      <c r="EB26">
        <v>1.9565476034810399E-2</v>
      </c>
      <c r="EC26">
        <v>1</v>
      </c>
      <c r="ED26">
        <v>393.01593548387098</v>
      </c>
      <c r="EE26">
        <v>-0.56453225806465601</v>
      </c>
      <c r="EF26">
        <v>4.4598521228105099E-2</v>
      </c>
      <c r="EG26">
        <v>1</v>
      </c>
      <c r="EH26">
        <v>27.844492682926798</v>
      </c>
      <c r="EI26">
        <v>5.5632752613320603E-2</v>
      </c>
      <c r="EJ26">
        <v>5.5714161725506101E-3</v>
      </c>
      <c r="EK26">
        <v>1</v>
      </c>
      <c r="EL26">
        <v>29.4562243902439</v>
      </c>
      <c r="EM26">
        <v>0.49965574912897898</v>
      </c>
      <c r="EN26">
        <v>4.9470665269320702E-2</v>
      </c>
      <c r="EO26">
        <v>1</v>
      </c>
      <c r="EP26">
        <v>4</v>
      </c>
      <c r="EQ26">
        <v>4</v>
      </c>
      <c r="ER26" t="s">
        <v>370</v>
      </c>
      <c r="ES26">
        <v>2.9986299999999999</v>
      </c>
      <c r="ET26">
        <v>2.6942599999999999</v>
      </c>
      <c r="EU26">
        <v>9.9802500000000002E-2</v>
      </c>
      <c r="EV26">
        <v>0.10165299999999999</v>
      </c>
      <c r="EW26">
        <v>0.12668299999999999</v>
      </c>
      <c r="EX26">
        <v>0.121324</v>
      </c>
      <c r="EY26">
        <v>28326.1</v>
      </c>
      <c r="EZ26">
        <v>31976.9</v>
      </c>
      <c r="FA26">
        <v>27499.4</v>
      </c>
      <c r="FB26">
        <v>30822.3</v>
      </c>
      <c r="FC26">
        <v>33671.599999999999</v>
      </c>
      <c r="FD26">
        <v>37260.9</v>
      </c>
      <c r="FE26">
        <v>40622.9</v>
      </c>
      <c r="FF26">
        <v>45393.3</v>
      </c>
      <c r="FG26">
        <v>1.9512799999999999</v>
      </c>
      <c r="FH26">
        <v>1.9745299999999999</v>
      </c>
      <c r="FI26">
        <v>3.5270999999999997E-2</v>
      </c>
      <c r="FJ26">
        <v>0</v>
      </c>
      <c r="FK26">
        <v>25.3201</v>
      </c>
      <c r="FL26">
        <v>999.9</v>
      </c>
      <c r="FM26">
        <v>75.650000000000006</v>
      </c>
      <c r="FN26">
        <v>29.366</v>
      </c>
      <c r="FO26">
        <v>30.4543</v>
      </c>
      <c r="FP26">
        <v>61.651400000000002</v>
      </c>
      <c r="FQ26">
        <v>35.909500000000001</v>
      </c>
      <c r="FR26">
        <v>1</v>
      </c>
      <c r="FS26">
        <v>0.10198699999999999</v>
      </c>
      <c r="FT26">
        <v>1.1005499999999999</v>
      </c>
      <c r="FU26">
        <v>20.2257</v>
      </c>
      <c r="FV26">
        <v>5.2210299999999998</v>
      </c>
      <c r="FW26">
        <v>12.027900000000001</v>
      </c>
      <c r="FX26">
        <v>4.9604499999999998</v>
      </c>
      <c r="FY26">
        <v>3.3018999999999998</v>
      </c>
      <c r="FZ26">
        <v>9999</v>
      </c>
      <c r="GA26">
        <v>999.9</v>
      </c>
      <c r="GB26">
        <v>9999</v>
      </c>
      <c r="GC26">
        <v>8718.1</v>
      </c>
      <c r="GD26">
        <v>1.87944</v>
      </c>
      <c r="GE26">
        <v>1.8763700000000001</v>
      </c>
      <c r="GF26">
        <v>1.8785099999999999</v>
      </c>
      <c r="GG26">
        <v>1.87836</v>
      </c>
      <c r="GH26">
        <v>1.8797299999999999</v>
      </c>
      <c r="GI26">
        <v>1.8727400000000001</v>
      </c>
      <c r="GJ26">
        <v>1.8803399999999999</v>
      </c>
      <c r="GK26">
        <v>1.8744099999999999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0.20599999999999999</v>
      </c>
      <c r="GZ26">
        <v>0.28079999999999999</v>
      </c>
      <c r="HA26">
        <v>0.22380000000003999</v>
      </c>
      <c r="HB26">
        <v>0</v>
      </c>
      <c r="HC26">
        <v>0</v>
      </c>
      <c r="HD26">
        <v>0</v>
      </c>
      <c r="HE26">
        <v>0.28076000000000101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3</v>
      </c>
      <c r="HN26">
        <v>2.8</v>
      </c>
      <c r="HO26">
        <v>2</v>
      </c>
      <c r="HP26">
        <v>506.971</v>
      </c>
      <c r="HQ26">
        <v>505.60899999999998</v>
      </c>
      <c r="HR26">
        <v>24.597300000000001</v>
      </c>
      <c r="HS26">
        <v>28.761500000000002</v>
      </c>
      <c r="HT26">
        <v>30.0002</v>
      </c>
      <c r="HU26">
        <v>28.682400000000001</v>
      </c>
      <c r="HV26">
        <v>28.693999999999999</v>
      </c>
      <c r="HW26">
        <v>20.6144</v>
      </c>
      <c r="HX26">
        <v>20.05</v>
      </c>
      <c r="HY26">
        <v>95.7</v>
      </c>
      <c r="HZ26">
        <v>24.598400000000002</v>
      </c>
      <c r="IA26">
        <v>400</v>
      </c>
      <c r="IB26">
        <v>13.410399999999999</v>
      </c>
      <c r="IC26">
        <v>104.592</v>
      </c>
      <c r="ID26">
        <v>101.376</v>
      </c>
    </row>
    <row r="27" spans="1:238" x14ac:dyDescent="0.35">
      <c r="A27">
        <v>10</v>
      </c>
      <c r="B27">
        <v>1599594733</v>
      </c>
      <c r="C27">
        <v>1715.4000000953699</v>
      </c>
      <c r="D27" t="s">
        <v>409</v>
      </c>
      <c r="E27" t="s">
        <v>410</v>
      </c>
      <c r="F27">
        <v>1599594733</v>
      </c>
      <c r="G27">
        <f t="shared" si="0"/>
        <v>-1.1503316641909395E-3</v>
      </c>
      <c r="H27">
        <f t="shared" si="1"/>
        <v>2.8908572250664446</v>
      </c>
      <c r="I27">
        <f t="shared" si="2"/>
        <v>397.07799678540471</v>
      </c>
      <c r="J27">
        <f t="shared" si="3"/>
        <v>417.78215504254189</v>
      </c>
      <c r="K27">
        <f t="shared" si="4"/>
        <v>42.674796062518929</v>
      </c>
      <c r="L27">
        <f t="shared" si="5"/>
        <v>40.559948119385801</v>
      </c>
      <c r="M27">
        <f t="shared" si="6"/>
        <v>-0.18015642754748737</v>
      </c>
      <c r="N27">
        <f t="shared" si="7"/>
        <v>2.2897533573237925</v>
      </c>
      <c r="O27">
        <f t="shared" si="8"/>
        <v>-0.18842235985166755</v>
      </c>
      <c r="P27">
        <f t="shared" si="9"/>
        <v>-0.11698990500924664</v>
      </c>
      <c r="Q27">
        <f t="shared" si="10"/>
        <v>16.509337530351296</v>
      </c>
      <c r="R27">
        <f t="shared" si="11"/>
        <v>26.772481878229062</v>
      </c>
      <c r="S27">
        <f t="shared" si="12"/>
        <v>25.559100000000001</v>
      </c>
      <c r="T27">
        <f t="shared" si="13"/>
        <v>3.2872222778698856</v>
      </c>
      <c r="U27">
        <f t="shared" si="14"/>
        <v>78.200427925358696</v>
      </c>
      <c r="V27">
        <f t="shared" si="15"/>
        <v>2.6818342756351998</v>
      </c>
      <c r="W27">
        <f t="shared" si="16"/>
        <v>3.4294368289070953</v>
      </c>
      <c r="X27">
        <f t="shared" si="17"/>
        <v>0.60538800223468581</v>
      </c>
      <c r="Y27">
        <f t="shared" si="18"/>
        <v>50.729626390820435</v>
      </c>
      <c r="Z27">
        <f t="shared" si="19"/>
        <v>88.300339399928731</v>
      </c>
      <c r="AA27">
        <f t="shared" si="20"/>
        <v>8.2325855617203825</v>
      </c>
      <c r="AB27">
        <f t="shared" si="21"/>
        <v>163.77188888282086</v>
      </c>
      <c r="AC27">
        <v>15</v>
      </c>
      <c r="AD27">
        <v>3</v>
      </c>
      <c r="AE27">
        <f t="shared" si="22"/>
        <v>1.0005556069695674</v>
      </c>
      <c r="AF27">
        <f t="shared" si="23"/>
        <v>5.5560696956735711E-2</v>
      </c>
      <c r="AG27">
        <f t="shared" si="24"/>
        <v>54025.003020489865</v>
      </c>
      <c r="AH27" t="s">
        <v>360</v>
      </c>
      <c r="AI27">
        <v>10237.200000000001</v>
      </c>
      <c r="AJ27">
        <v>726.904</v>
      </c>
      <c r="AK27">
        <v>3261.84</v>
      </c>
      <c r="AL27">
        <f t="shared" si="25"/>
        <v>2534.9360000000001</v>
      </c>
      <c r="AM27">
        <f t="shared" si="26"/>
        <v>0.77714909376302943</v>
      </c>
      <c r="AN27">
        <v>-1.25754089642319</v>
      </c>
      <c r="AO27" t="s">
        <v>411</v>
      </c>
      <c r="AP27">
        <v>10244.1</v>
      </c>
      <c r="AQ27">
        <v>847.22155999999995</v>
      </c>
      <c r="AR27">
        <v>3005.92</v>
      </c>
      <c r="AS27">
        <f t="shared" si="27"/>
        <v>0.71814899930803211</v>
      </c>
      <c r="AT27">
        <v>0.5</v>
      </c>
      <c r="AU27">
        <f t="shared" si="28"/>
        <v>84.360057691143581</v>
      </c>
      <c r="AV27">
        <f t="shared" si="29"/>
        <v>2.8908572250664446</v>
      </c>
      <c r="AW27">
        <f t="shared" si="30"/>
        <v>30.291545506231309</v>
      </c>
      <c r="AX27">
        <f t="shared" si="31"/>
        <v>0.72720498216852081</v>
      </c>
      <c r="AY27">
        <f t="shared" si="32"/>
        <v>4.9174908541167912E-2</v>
      </c>
      <c r="AZ27">
        <f t="shared" si="33"/>
        <v>8.5138659711502654E-2</v>
      </c>
      <c r="BA27" t="s">
        <v>412</v>
      </c>
      <c r="BB27">
        <v>820</v>
      </c>
      <c r="BC27">
        <f t="shared" si="34"/>
        <v>2185.92</v>
      </c>
      <c r="BD27">
        <f t="shared" si="35"/>
        <v>0.9875468635631679</v>
      </c>
      <c r="BE27">
        <f t="shared" si="36"/>
        <v>0.10480621170920291</v>
      </c>
      <c r="BF27">
        <f t="shared" si="37"/>
        <v>0.94720635572545342</v>
      </c>
      <c r="BG27">
        <f t="shared" si="38"/>
        <v>0.10095718392890395</v>
      </c>
      <c r="BH27">
        <f t="shared" si="39"/>
        <v>0.9558165966902421</v>
      </c>
      <c r="BI27">
        <f t="shared" si="40"/>
        <v>4.4183403309757896E-2</v>
      </c>
      <c r="BJ27">
        <f t="shared" si="41"/>
        <v>100.089</v>
      </c>
      <c r="BK27">
        <f t="shared" si="42"/>
        <v>84.360057691143581</v>
      </c>
      <c r="BL27">
        <f t="shared" si="43"/>
        <v>0.84285044001981824</v>
      </c>
      <c r="BM27">
        <f t="shared" si="44"/>
        <v>0.1957008800396364</v>
      </c>
      <c r="BN27">
        <v>1599594733</v>
      </c>
      <c r="BO27">
        <v>397.07799999999997</v>
      </c>
      <c r="BP27">
        <v>399.99700000000001</v>
      </c>
      <c r="BQ27">
        <v>26.254899999999999</v>
      </c>
      <c r="BR27">
        <v>27.598299999999998</v>
      </c>
      <c r="BS27">
        <v>396.88</v>
      </c>
      <c r="BT27">
        <v>25.969899999999999</v>
      </c>
      <c r="BU27">
        <v>499.99599999999998</v>
      </c>
      <c r="BV27">
        <v>102.04600000000001</v>
      </c>
      <c r="BW27">
        <v>0.100048</v>
      </c>
      <c r="BX27">
        <v>26.2744</v>
      </c>
      <c r="BY27">
        <v>25.559100000000001</v>
      </c>
      <c r="BZ27">
        <v>999.9</v>
      </c>
      <c r="CA27">
        <v>0</v>
      </c>
      <c r="CB27">
        <v>0</v>
      </c>
      <c r="CC27">
        <v>9987.5</v>
      </c>
      <c r="CD27">
        <v>0</v>
      </c>
      <c r="CE27">
        <v>11.3744</v>
      </c>
      <c r="CF27">
        <v>-2.9188800000000001</v>
      </c>
      <c r="CG27">
        <v>407.78399999999999</v>
      </c>
      <c r="CH27">
        <v>411.34899999999999</v>
      </c>
      <c r="CI27">
        <v>-1.3433999999999999</v>
      </c>
      <c r="CJ27">
        <v>399.99700000000001</v>
      </c>
      <c r="CK27">
        <v>27.598299999999998</v>
      </c>
      <c r="CL27">
        <v>2.6791999999999998</v>
      </c>
      <c r="CM27">
        <v>2.81629</v>
      </c>
      <c r="CN27">
        <v>22.158100000000001</v>
      </c>
      <c r="CO27">
        <v>22.979900000000001</v>
      </c>
      <c r="CP27">
        <v>100.089</v>
      </c>
      <c r="CQ27">
        <v>0.89999399999999996</v>
      </c>
      <c r="CR27">
        <v>0.100006</v>
      </c>
      <c r="CS27">
        <v>0</v>
      </c>
      <c r="CT27">
        <v>846.69500000000005</v>
      </c>
      <c r="CU27">
        <v>4.9998100000000001</v>
      </c>
      <c r="CV27">
        <v>903.00400000000002</v>
      </c>
      <c r="CW27">
        <v>790.49199999999996</v>
      </c>
      <c r="CX27">
        <v>40.875</v>
      </c>
      <c r="CY27">
        <v>44.436999999999998</v>
      </c>
      <c r="CZ27">
        <v>43</v>
      </c>
      <c r="DA27">
        <v>43.811999999999998</v>
      </c>
      <c r="DB27">
        <v>43.561999999999998</v>
      </c>
      <c r="DC27">
        <v>85.58</v>
      </c>
      <c r="DD27">
        <v>9.51</v>
      </c>
      <c r="DE27">
        <v>0</v>
      </c>
      <c r="DF27">
        <v>137.19999980926499</v>
      </c>
      <c r="DG27">
        <v>0</v>
      </c>
      <c r="DH27">
        <v>847.22155999999995</v>
      </c>
      <c r="DI27">
        <v>-3.6833846309477898</v>
      </c>
      <c r="DJ27">
        <v>-3.96692308845074</v>
      </c>
      <c r="DK27">
        <v>903.68856000000005</v>
      </c>
      <c r="DL27">
        <v>15</v>
      </c>
      <c r="DM27">
        <v>1599594666</v>
      </c>
      <c r="DN27" t="s">
        <v>413</v>
      </c>
      <c r="DO27">
        <v>1599594661.5</v>
      </c>
      <c r="DP27">
        <v>1599594666</v>
      </c>
      <c r="DQ27">
        <v>40</v>
      </c>
      <c r="DR27">
        <v>-8.0000000000000002E-3</v>
      </c>
      <c r="DS27">
        <v>4.0000000000000001E-3</v>
      </c>
      <c r="DT27">
        <v>0.19800000000000001</v>
      </c>
      <c r="DU27">
        <v>0.28499999999999998</v>
      </c>
      <c r="DV27">
        <v>400</v>
      </c>
      <c r="DW27">
        <v>28</v>
      </c>
      <c r="DX27">
        <v>0.32</v>
      </c>
      <c r="DY27">
        <v>0.05</v>
      </c>
      <c r="DZ27">
        <v>399.97795121951202</v>
      </c>
      <c r="EA27">
        <v>-0.48884320557394001</v>
      </c>
      <c r="EB27">
        <v>8.0510551109628695E-2</v>
      </c>
      <c r="EC27">
        <v>0</v>
      </c>
      <c r="ED27">
        <v>398.80599999999998</v>
      </c>
      <c r="EE27">
        <v>-17.979145161291999</v>
      </c>
      <c r="EF27">
        <v>1.3879208399849401</v>
      </c>
      <c r="EG27">
        <v>0</v>
      </c>
      <c r="EH27">
        <v>27.2596682926829</v>
      </c>
      <c r="EI27">
        <v>2.5519881533100799</v>
      </c>
      <c r="EJ27">
        <v>0.259512886506506</v>
      </c>
      <c r="EK27">
        <v>0</v>
      </c>
      <c r="EL27">
        <v>25.919924390243899</v>
      </c>
      <c r="EM27">
        <v>0.729359581881596</v>
      </c>
      <c r="EN27">
        <v>0.124484503454197</v>
      </c>
      <c r="EO27">
        <v>0</v>
      </c>
      <c r="EP27">
        <v>0</v>
      </c>
      <c r="EQ27">
        <v>4</v>
      </c>
      <c r="ER27" t="s">
        <v>392</v>
      </c>
      <c r="ES27">
        <v>2.9986199999999998</v>
      </c>
      <c r="ET27">
        <v>2.6942599999999999</v>
      </c>
      <c r="EU27">
        <v>0.100588</v>
      </c>
      <c r="EV27">
        <v>0.10165100000000001</v>
      </c>
      <c r="EW27">
        <v>0.11658300000000001</v>
      </c>
      <c r="EX27">
        <v>0.12055</v>
      </c>
      <c r="EY27">
        <v>28301.1</v>
      </c>
      <c r="EZ27">
        <v>31973.9</v>
      </c>
      <c r="FA27">
        <v>27499</v>
      </c>
      <c r="FB27">
        <v>30819.4</v>
      </c>
      <c r="FC27">
        <v>34064.5</v>
      </c>
      <c r="FD27">
        <v>37290.400000000001</v>
      </c>
      <c r="FE27">
        <v>40623.4</v>
      </c>
      <c r="FF27">
        <v>45389.3</v>
      </c>
      <c r="FG27">
        <v>1.9471799999999999</v>
      </c>
      <c r="FH27">
        <v>1.9732499999999999</v>
      </c>
      <c r="FI27">
        <v>1.3984699999999999E-2</v>
      </c>
      <c r="FJ27">
        <v>0</v>
      </c>
      <c r="FK27">
        <v>25.329799999999999</v>
      </c>
      <c r="FL27">
        <v>999.9</v>
      </c>
      <c r="FM27">
        <v>74.581999999999994</v>
      </c>
      <c r="FN27">
        <v>29.446999999999999</v>
      </c>
      <c r="FO27">
        <v>30.1615</v>
      </c>
      <c r="FP27">
        <v>61.831400000000002</v>
      </c>
      <c r="FQ27">
        <v>35.821300000000001</v>
      </c>
      <c r="FR27">
        <v>1</v>
      </c>
      <c r="FS27">
        <v>0.108087</v>
      </c>
      <c r="FT27">
        <v>2.70052</v>
      </c>
      <c r="FU27">
        <v>20.209900000000001</v>
      </c>
      <c r="FV27">
        <v>5.2244799999999998</v>
      </c>
      <c r="FW27">
        <v>12.029</v>
      </c>
      <c r="FX27">
        <v>4.9611499999999999</v>
      </c>
      <c r="FY27">
        <v>3.3019699999999998</v>
      </c>
      <c r="FZ27">
        <v>9999</v>
      </c>
      <c r="GA27">
        <v>999.9</v>
      </c>
      <c r="GB27">
        <v>9999</v>
      </c>
      <c r="GC27">
        <v>8721.2000000000007</v>
      </c>
      <c r="GD27">
        <v>1.8794299999999999</v>
      </c>
      <c r="GE27">
        <v>1.8763700000000001</v>
      </c>
      <c r="GF27">
        <v>1.8785099999999999</v>
      </c>
      <c r="GG27">
        <v>1.87836</v>
      </c>
      <c r="GH27">
        <v>1.8797299999999999</v>
      </c>
      <c r="GI27">
        <v>1.8727100000000001</v>
      </c>
      <c r="GJ27">
        <v>1.8803399999999999</v>
      </c>
      <c r="GK27">
        <v>1.87442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0.19800000000000001</v>
      </c>
      <c r="GZ27">
        <v>0.28499999999999998</v>
      </c>
      <c r="HA27">
        <v>0.197714285714198</v>
      </c>
      <c r="HB27">
        <v>0</v>
      </c>
      <c r="HC27">
        <v>0</v>
      </c>
      <c r="HD27">
        <v>0</v>
      </c>
      <c r="HE27">
        <v>0.28499000000000402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1.2</v>
      </c>
      <c r="HN27">
        <v>1.1000000000000001</v>
      </c>
      <c r="HO27">
        <v>2</v>
      </c>
      <c r="HP27">
        <v>504.52800000000002</v>
      </c>
      <c r="HQ27">
        <v>504.96199999999999</v>
      </c>
      <c r="HR27">
        <v>22.511199999999999</v>
      </c>
      <c r="HS27">
        <v>28.781199999999998</v>
      </c>
      <c r="HT27">
        <v>29.997599999999998</v>
      </c>
      <c r="HU27">
        <v>28.718900000000001</v>
      </c>
      <c r="HV27">
        <v>28.718499999999999</v>
      </c>
      <c r="HW27">
        <v>20.612400000000001</v>
      </c>
      <c r="HX27">
        <v>20.05</v>
      </c>
      <c r="HY27">
        <v>95.7</v>
      </c>
      <c r="HZ27">
        <v>22.565999999999999</v>
      </c>
      <c r="IA27">
        <v>400</v>
      </c>
      <c r="IB27">
        <v>13.410399999999999</v>
      </c>
      <c r="IC27">
        <v>104.592</v>
      </c>
      <c r="ID27">
        <v>101.366</v>
      </c>
    </row>
    <row r="28" spans="1:238" x14ac:dyDescent="0.35">
      <c r="A28">
        <v>11</v>
      </c>
      <c r="B28">
        <v>1599594840</v>
      </c>
      <c r="C28">
        <v>1822.4000000953699</v>
      </c>
      <c r="D28" t="s">
        <v>414</v>
      </c>
      <c r="E28" t="s">
        <v>415</v>
      </c>
      <c r="F28">
        <v>1599594840</v>
      </c>
      <c r="G28">
        <f t="shared" si="0"/>
        <v>1.2111636040843623E-3</v>
      </c>
      <c r="H28">
        <f t="shared" si="1"/>
        <v>0.29515720436655846</v>
      </c>
      <c r="I28">
        <f t="shared" si="2"/>
        <v>399.06699967160193</v>
      </c>
      <c r="J28">
        <f t="shared" si="3"/>
        <v>395.69150482358231</v>
      </c>
      <c r="K28">
        <f t="shared" si="4"/>
        <v>40.416709656668594</v>
      </c>
      <c r="L28">
        <f t="shared" si="5"/>
        <v>40.761489348819971</v>
      </c>
      <c r="M28">
        <f t="shared" si="6"/>
        <v>0.39830500703092314</v>
      </c>
      <c r="N28">
        <f t="shared" si="7"/>
        <v>2.2897886923923219</v>
      </c>
      <c r="O28">
        <f t="shared" si="8"/>
        <v>0.36343538607333725</v>
      </c>
      <c r="P28">
        <f t="shared" si="9"/>
        <v>0.23002508570340163</v>
      </c>
      <c r="Q28">
        <f t="shared" si="10"/>
        <v>8.2373354849674474</v>
      </c>
      <c r="R28">
        <f t="shared" si="11"/>
        <v>26.135120926093183</v>
      </c>
      <c r="S28">
        <f t="shared" si="12"/>
        <v>25.791799999999999</v>
      </c>
      <c r="T28">
        <f t="shared" si="13"/>
        <v>3.3329109575053764</v>
      </c>
      <c r="U28">
        <f t="shared" si="14"/>
        <v>86.564243575887531</v>
      </c>
      <c r="V28">
        <f t="shared" si="15"/>
        <v>3.0030760482095999</v>
      </c>
      <c r="W28">
        <f t="shared" si="16"/>
        <v>3.4691876508767954</v>
      </c>
      <c r="X28">
        <f t="shared" si="17"/>
        <v>0.32983490929577641</v>
      </c>
      <c r="Y28">
        <f t="shared" si="18"/>
        <v>-53.412314940120375</v>
      </c>
      <c r="Z28">
        <f t="shared" si="19"/>
        <v>83.684780944526509</v>
      </c>
      <c r="AA28">
        <f t="shared" si="20"/>
        <v>7.8189065453253477</v>
      </c>
      <c r="AB28">
        <f t="shared" si="21"/>
        <v>46.328708034698927</v>
      </c>
      <c r="AC28">
        <v>14</v>
      </c>
      <c r="AD28">
        <v>3</v>
      </c>
      <c r="AE28">
        <f t="shared" si="22"/>
        <v>1.0005188752972209</v>
      </c>
      <c r="AF28">
        <f t="shared" si="23"/>
        <v>5.1887529722094428E-2</v>
      </c>
      <c r="AG28">
        <f t="shared" si="24"/>
        <v>53990.869595004071</v>
      </c>
      <c r="AH28" t="s">
        <v>360</v>
      </c>
      <c r="AI28">
        <v>10237.200000000001</v>
      </c>
      <c r="AJ28">
        <v>726.904</v>
      </c>
      <c r="AK28">
        <v>3261.84</v>
      </c>
      <c r="AL28">
        <f t="shared" si="25"/>
        <v>2534.9360000000001</v>
      </c>
      <c r="AM28">
        <f t="shared" si="26"/>
        <v>0.77714909376302943</v>
      </c>
      <c r="AN28">
        <v>-1.25754089642319</v>
      </c>
      <c r="AO28" t="s">
        <v>416</v>
      </c>
      <c r="AP28">
        <v>10238.5</v>
      </c>
      <c r="AQ28">
        <v>812.66988461538494</v>
      </c>
      <c r="AR28">
        <v>3069.15</v>
      </c>
      <c r="AS28">
        <f t="shared" si="27"/>
        <v>0.73521337027666134</v>
      </c>
      <c r="AT28">
        <v>0.5</v>
      </c>
      <c r="AU28">
        <f t="shared" si="28"/>
        <v>42.151557804149995</v>
      </c>
      <c r="AV28">
        <f t="shared" si="29"/>
        <v>0.29515720436655846</v>
      </c>
      <c r="AW28">
        <f t="shared" si="30"/>
        <v>15.495194437800311</v>
      </c>
      <c r="AX28">
        <f t="shared" si="31"/>
        <v>0.73832168515712815</v>
      </c>
      <c r="AY28">
        <f t="shared" si="32"/>
        <v>3.6836078704471482E-2</v>
      </c>
      <c r="AZ28">
        <f t="shared" si="33"/>
        <v>6.2782855187918499E-2</v>
      </c>
      <c r="BA28" t="s">
        <v>417</v>
      </c>
      <c r="BB28">
        <v>803.13</v>
      </c>
      <c r="BC28">
        <f t="shared" si="34"/>
        <v>2266.02</v>
      </c>
      <c r="BD28">
        <f t="shared" si="35"/>
        <v>0.99579002629483193</v>
      </c>
      <c r="BE28">
        <f t="shared" si="36"/>
        <v>7.8370364947472473E-2</v>
      </c>
      <c r="BF28">
        <f t="shared" si="37"/>
        <v>0.96338305856200201</v>
      </c>
      <c r="BG28">
        <f t="shared" si="38"/>
        <v>7.6013753404425219E-2</v>
      </c>
      <c r="BH28">
        <f t="shared" si="39"/>
        <v>0.98410050496293244</v>
      </c>
      <c r="BI28">
        <f t="shared" si="40"/>
        <v>1.5899495037067557E-2</v>
      </c>
      <c r="BJ28">
        <f t="shared" si="41"/>
        <v>50.018999999999998</v>
      </c>
      <c r="BK28">
        <f t="shared" si="42"/>
        <v>42.151557804149995</v>
      </c>
      <c r="BL28">
        <f t="shared" si="43"/>
        <v>0.84271092593114616</v>
      </c>
      <c r="BM28">
        <f t="shared" si="44"/>
        <v>0.19542185186229219</v>
      </c>
      <c r="BN28">
        <v>1599594840</v>
      </c>
      <c r="BO28">
        <v>399.06700000000001</v>
      </c>
      <c r="BP28">
        <v>400.00099999999998</v>
      </c>
      <c r="BQ28">
        <v>29.401</v>
      </c>
      <c r="BR28">
        <v>27.991099999999999</v>
      </c>
      <c r="BS28">
        <v>398.86900000000003</v>
      </c>
      <c r="BT28">
        <v>29.116099999999999</v>
      </c>
      <c r="BU28">
        <v>500.00400000000002</v>
      </c>
      <c r="BV28">
        <v>102.042</v>
      </c>
      <c r="BW28">
        <v>9.9969600000000006E-2</v>
      </c>
      <c r="BX28">
        <v>26.4697</v>
      </c>
      <c r="BY28">
        <v>25.791799999999999</v>
      </c>
      <c r="BZ28">
        <v>999.9</v>
      </c>
      <c r="CA28">
        <v>0</v>
      </c>
      <c r="CB28">
        <v>0</v>
      </c>
      <c r="CC28">
        <v>9988.1200000000008</v>
      </c>
      <c r="CD28">
        <v>0</v>
      </c>
      <c r="CE28">
        <v>12.225099999999999</v>
      </c>
      <c r="CF28">
        <v>-0.93426500000000001</v>
      </c>
      <c r="CG28">
        <v>411.15499999999997</v>
      </c>
      <c r="CH28">
        <v>411.52</v>
      </c>
      <c r="CI28">
        <v>1.40991</v>
      </c>
      <c r="CJ28">
        <v>400.00099999999998</v>
      </c>
      <c r="CK28">
        <v>27.991099999999999</v>
      </c>
      <c r="CL28">
        <v>3.00014</v>
      </c>
      <c r="CM28">
        <v>2.8562699999999999</v>
      </c>
      <c r="CN28">
        <v>24.028700000000001</v>
      </c>
      <c r="CO28">
        <v>23.213000000000001</v>
      </c>
      <c r="CP28">
        <v>50.018999999999998</v>
      </c>
      <c r="CQ28">
        <v>0.89963700000000002</v>
      </c>
      <c r="CR28">
        <v>0.10036299999999999</v>
      </c>
      <c r="CS28">
        <v>0</v>
      </c>
      <c r="CT28">
        <v>815.17899999999997</v>
      </c>
      <c r="CU28">
        <v>4.9998100000000001</v>
      </c>
      <c r="CV28">
        <v>453.45299999999997</v>
      </c>
      <c r="CW28">
        <v>374.21499999999997</v>
      </c>
      <c r="CX28">
        <v>40.561999999999998</v>
      </c>
      <c r="CY28">
        <v>44.25</v>
      </c>
      <c r="CZ28">
        <v>42.686999999999998</v>
      </c>
      <c r="DA28">
        <v>43.561999999999998</v>
      </c>
      <c r="DB28">
        <v>43.25</v>
      </c>
      <c r="DC28">
        <v>40.5</v>
      </c>
      <c r="DD28">
        <v>4.5199999999999996</v>
      </c>
      <c r="DE28">
        <v>0</v>
      </c>
      <c r="DF28">
        <v>106.5</v>
      </c>
      <c r="DG28">
        <v>0</v>
      </c>
      <c r="DH28">
        <v>812.66988461538494</v>
      </c>
      <c r="DI28">
        <v>17.7274871812829</v>
      </c>
      <c r="DJ28">
        <v>6.7387008551398999</v>
      </c>
      <c r="DK28">
        <v>452.28865384615398</v>
      </c>
      <c r="DL28">
        <v>15</v>
      </c>
      <c r="DM28">
        <v>1599594859</v>
      </c>
      <c r="DN28" t="s">
        <v>418</v>
      </c>
      <c r="DO28">
        <v>1599594859</v>
      </c>
      <c r="DP28">
        <v>1599594666</v>
      </c>
      <c r="DQ28">
        <v>41</v>
      </c>
      <c r="DR28">
        <v>0</v>
      </c>
      <c r="DS28">
        <v>4.0000000000000001E-3</v>
      </c>
      <c r="DT28">
        <v>0.19800000000000001</v>
      </c>
      <c r="DU28">
        <v>0.28499999999999998</v>
      </c>
      <c r="DV28">
        <v>400</v>
      </c>
      <c r="DW28">
        <v>28</v>
      </c>
      <c r="DX28">
        <v>0.19</v>
      </c>
      <c r="DY28">
        <v>0.05</v>
      </c>
      <c r="DZ28">
        <v>400.00402439024401</v>
      </c>
      <c r="EA28">
        <v>-9.4536585364641101E-2</v>
      </c>
      <c r="EB28">
        <v>1.92689410202725E-2</v>
      </c>
      <c r="EC28">
        <v>1</v>
      </c>
      <c r="ED28">
        <v>399.11564516128999</v>
      </c>
      <c r="EE28">
        <v>-0.39503225806430498</v>
      </c>
      <c r="EF28">
        <v>3.0454141502450599E-2</v>
      </c>
      <c r="EG28">
        <v>1</v>
      </c>
      <c r="EH28">
        <v>27.979948780487799</v>
      </c>
      <c r="EI28">
        <v>6.5257839721252001E-2</v>
      </c>
      <c r="EJ28">
        <v>6.4590689486580203E-3</v>
      </c>
      <c r="EK28">
        <v>1</v>
      </c>
      <c r="EL28">
        <v>29.3327951219512</v>
      </c>
      <c r="EM28">
        <v>0.42014216027870699</v>
      </c>
      <c r="EN28">
        <v>4.1624558599985997E-2</v>
      </c>
      <c r="EO28">
        <v>1</v>
      </c>
      <c r="EP28">
        <v>4</v>
      </c>
      <c r="EQ28">
        <v>4</v>
      </c>
      <c r="ER28" t="s">
        <v>370</v>
      </c>
      <c r="ES28">
        <v>2.9986299999999999</v>
      </c>
      <c r="ET28">
        <v>2.6941799999999998</v>
      </c>
      <c r="EU28">
        <v>0.100998</v>
      </c>
      <c r="EV28">
        <v>0.101643</v>
      </c>
      <c r="EW28">
        <v>0.126253</v>
      </c>
      <c r="EX28">
        <v>0.121716</v>
      </c>
      <c r="EY28">
        <v>28284.3</v>
      </c>
      <c r="EZ28">
        <v>31971.599999999999</v>
      </c>
      <c r="FA28">
        <v>27495.599999999999</v>
      </c>
      <c r="FB28">
        <v>30817.1</v>
      </c>
      <c r="FC28">
        <v>33684.800000000003</v>
      </c>
      <c r="FD28">
        <v>37238.199999999997</v>
      </c>
      <c r="FE28">
        <v>40618.5</v>
      </c>
      <c r="FF28">
        <v>45386</v>
      </c>
      <c r="FG28">
        <v>1.95035</v>
      </c>
      <c r="FH28">
        <v>1.9734499999999999</v>
      </c>
      <c r="FI28">
        <v>3.04766E-2</v>
      </c>
      <c r="FJ28">
        <v>0</v>
      </c>
      <c r="FK28">
        <v>25.292200000000001</v>
      </c>
      <c r="FL28">
        <v>999.9</v>
      </c>
      <c r="FM28">
        <v>75.576999999999998</v>
      </c>
      <c r="FN28">
        <v>29.507000000000001</v>
      </c>
      <c r="FO28">
        <v>30.671700000000001</v>
      </c>
      <c r="FP28">
        <v>61.8414</v>
      </c>
      <c r="FQ28">
        <v>35.813299999999998</v>
      </c>
      <c r="FR28">
        <v>1</v>
      </c>
      <c r="FS28">
        <v>0.107195</v>
      </c>
      <c r="FT28">
        <v>1.16106</v>
      </c>
      <c r="FU28">
        <v>20.226400000000002</v>
      </c>
      <c r="FV28">
        <v>5.2229799999999997</v>
      </c>
      <c r="FW28">
        <v>12.027900000000001</v>
      </c>
      <c r="FX28">
        <v>4.9608999999999996</v>
      </c>
      <c r="FY28">
        <v>3.30192</v>
      </c>
      <c r="FZ28">
        <v>9999</v>
      </c>
      <c r="GA28">
        <v>999.9</v>
      </c>
      <c r="GB28">
        <v>9999</v>
      </c>
      <c r="GC28">
        <v>8723.5</v>
      </c>
      <c r="GD28">
        <v>1.8794500000000001</v>
      </c>
      <c r="GE28">
        <v>1.8763700000000001</v>
      </c>
      <c r="GF28">
        <v>1.8785099999999999</v>
      </c>
      <c r="GG28">
        <v>1.87836</v>
      </c>
      <c r="GH28">
        <v>1.8797299999999999</v>
      </c>
      <c r="GI28">
        <v>1.8727400000000001</v>
      </c>
      <c r="GJ28">
        <v>1.8803700000000001</v>
      </c>
      <c r="GK28">
        <v>1.8744400000000001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0.19800000000000001</v>
      </c>
      <c r="GZ28">
        <v>0.28489999999999999</v>
      </c>
      <c r="HA28">
        <v>0.197714285714198</v>
      </c>
      <c r="HB28">
        <v>0</v>
      </c>
      <c r="HC28">
        <v>0</v>
      </c>
      <c r="HD28">
        <v>0</v>
      </c>
      <c r="HE28">
        <v>0.28499000000000402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3</v>
      </c>
      <c r="HN28">
        <v>2.9</v>
      </c>
      <c r="HO28">
        <v>2</v>
      </c>
      <c r="HP28">
        <v>506.86900000000003</v>
      </c>
      <c r="HQ28">
        <v>505.41</v>
      </c>
      <c r="HR28">
        <v>24.523399999999999</v>
      </c>
      <c r="HS28">
        <v>28.818200000000001</v>
      </c>
      <c r="HT28">
        <v>30.000299999999999</v>
      </c>
      <c r="HU28">
        <v>28.7408</v>
      </c>
      <c r="HV28">
        <v>28.752600000000001</v>
      </c>
      <c r="HW28">
        <v>20.617899999999999</v>
      </c>
      <c r="HX28">
        <v>20.05</v>
      </c>
      <c r="HY28">
        <v>95.7</v>
      </c>
      <c r="HZ28">
        <v>24.527999999999999</v>
      </c>
      <c r="IA28">
        <v>400</v>
      </c>
      <c r="IB28">
        <v>13.410399999999999</v>
      </c>
      <c r="IC28">
        <v>104.58</v>
      </c>
      <c r="ID28">
        <v>101.35899999999999</v>
      </c>
    </row>
    <row r="29" spans="1:238" x14ac:dyDescent="0.35">
      <c r="A29">
        <v>12</v>
      </c>
      <c r="B29">
        <v>1599594980</v>
      </c>
      <c r="C29">
        <v>1962.4000000953699</v>
      </c>
      <c r="D29" t="s">
        <v>419</v>
      </c>
      <c r="E29" t="s">
        <v>420</v>
      </c>
      <c r="F29">
        <v>1599594980</v>
      </c>
      <c r="G29">
        <f t="shared" si="0"/>
        <v>-1.2883101576163815E-3</v>
      </c>
      <c r="H29">
        <f t="shared" si="1"/>
        <v>-2.4102290147214349</v>
      </c>
      <c r="I29">
        <f t="shared" si="2"/>
        <v>403.50800266288712</v>
      </c>
      <c r="J29">
        <f t="shared" si="3"/>
        <v>381.58388337514305</v>
      </c>
      <c r="K29">
        <f t="shared" si="4"/>
        <v>38.975402550799309</v>
      </c>
      <c r="L29">
        <f t="shared" si="5"/>
        <v>41.214756496394251</v>
      </c>
      <c r="M29">
        <f t="shared" si="6"/>
        <v>-0.20378121112366335</v>
      </c>
      <c r="N29">
        <f t="shared" si="7"/>
        <v>2.2945132774552452</v>
      </c>
      <c r="O29">
        <f t="shared" si="8"/>
        <v>-0.21440339359614163</v>
      </c>
      <c r="P29">
        <f t="shared" si="9"/>
        <v>-0.13300191912721421</v>
      </c>
      <c r="Q29">
        <f t="shared" si="10"/>
        <v>1.5958132752824533E-5</v>
      </c>
      <c r="R29">
        <f t="shared" si="11"/>
        <v>26.58130337056124</v>
      </c>
      <c r="S29">
        <f t="shared" si="12"/>
        <v>25.478300000000001</v>
      </c>
      <c r="T29">
        <f t="shared" si="13"/>
        <v>3.2714863650383683</v>
      </c>
      <c r="U29">
        <f t="shared" si="14"/>
        <v>78.542341057525718</v>
      </c>
      <c r="V29">
        <f t="shared" si="15"/>
        <v>2.6756068832575997</v>
      </c>
      <c r="W29">
        <f t="shared" si="16"/>
        <v>3.4065789830455149</v>
      </c>
      <c r="X29">
        <f t="shared" si="17"/>
        <v>0.59587948178076866</v>
      </c>
      <c r="Y29">
        <f t="shared" si="18"/>
        <v>56.814477950882427</v>
      </c>
      <c r="Z29">
        <f t="shared" si="19"/>
        <v>84.475959093094787</v>
      </c>
      <c r="AA29">
        <f t="shared" si="20"/>
        <v>7.8520349707005339</v>
      </c>
      <c r="AB29">
        <f t="shared" si="21"/>
        <v>149.1424879728105</v>
      </c>
      <c r="AC29">
        <v>16</v>
      </c>
      <c r="AD29">
        <v>3</v>
      </c>
      <c r="AE29">
        <f t="shared" si="22"/>
        <v>1.0005906977921653</v>
      </c>
      <c r="AF29">
        <f t="shared" si="23"/>
        <v>5.906977921652512E-2</v>
      </c>
      <c r="AG29">
        <f t="shared" si="24"/>
        <v>54205.21754783715</v>
      </c>
      <c r="AH29" t="s">
        <v>421</v>
      </c>
      <c r="AI29">
        <v>10240.5</v>
      </c>
      <c r="AJ29">
        <v>740.57799999999997</v>
      </c>
      <c r="AK29">
        <v>3233.34</v>
      </c>
      <c r="AL29">
        <f t="shared" si="25"/>
        <v>2492.7620000000002</v>
      </c>
      <c r="AM29">
        <f t="shared" si="26"/>
        <v>0.77095572998818562</v>
      </c>
      <c r="AN29">
        <v>-2.4109963524965998</v>
      </c>
      <c r="AO29" t="s">
        <v>422</v>
      </c>
      <c r="AP29" t="s">
        <v>422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-2.4102290147214349</v>
      </c>
      <c r="AW29" t="e">
        <f t="shared" si="30"/>
        <v>#DIV/0!</v>
      </c>
      <c r="AX29" t="e">
        <f t="shared" si="31"/>
        <v>#DIV/0!</v>
      </c>
      <c r="AY29">
        <f t="shared" si="32"/>
        <v>0.91356860834871256</v>
      </c>
      <c r="AZ29" t="e">
        <f t="shared" si="33"/>
        <v>#DIV/0!</v>
      </c>
      <c r="BA29" t="s">
        <v>422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1.2970913388442218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1599594980</v>
      </c>
      <c r="BO29">
        <v>403.50799999999998</v>
      </c>
      <c r="BP29">
        <v>399.99400000000003</v>
      </c>
      <c r="BQ29">
        <v>26.1952</v>
      </c>
      <c r="BR29">
        <v>27.6996</v>
      </c>
      <c r="BS29">
        <v>403.30900000000003</v>
      </c>
      <c r="BT29">
        <v>25.905899999999999</v>
      </c>
      <c r="BU29">
        <v>500.05399999999997</v>
      </c>
      <c r="BV29">
        <v>102.041</v>
      </c>
      <c r="BW29">
        <v>0.10011299999999999</v>
      </c>
      <c r="BX29">
        <v>26.161200000000001</v>
      </c>
      <c r="BY29">
        <v>25.478300000000001</v>
      </c>
      <c r="BZ29">
        <v>999.9</v>
      </c>
      <c r="CA29">
        <v>0</v>
      </c>
      <c r="CB29">
        <v>0</v>
      </c>
      <c r="CC29">
        <v>10018.799999999999</v>
      </c>
      <c r="CD29">
        <v>0</v>
      </c>
      <c r="CE29">
        <v>12.1378</v>
      </c>
      <c r="CF29">
        <v>3.5141300000000002</v>
      </c>
      <c r="CG29">
        <v>414.36200000000002</v>
      </c>
      <c r="CH29">
        <v>411.38900000000001</v>
      </c>
      <c r="CI29">
        <v>-1.5044500000000001</v>
      </c>
      <c r="CJ29">
        <v>399.99400000000003</v>
      </c>
      <c r="CK29">
        <v>27.6996</v>
      </c>
      <c r="CL29">
        <v>2.6729799999999999</v>
      </c>
      <c r="CM29">
        <v>2.8264900000000002</v>
      </c>
      <c r="CN29">
        <v>22.119900000000001</v>
      </c>
      <c r="CO29">
        <v>23.0396</v>
      </c>
      <c r="CP29">
        <v>9.9996100000000008E-3</v>
      </c>
      <c r="CQ29">
        <v>0</v>
      </c>
      <c r="CR29">
        <v>0</v>
      </c>
      <c r="CS29">
        <v>0</v>
      </c>
      <c r="CT29">
        <v>740.85</v>
      </c>
      <c r="CU29">
        <v>9.9996100000000008E-3</v>
      </c>
      <c r="CV29">
        <v>60.9</v>
      </c>
      <c r="CW29">
        <v>8.35</v>
      </c>
      <c r="CX29">
        <v>40.125</v>
      </c>
      <c r="CY29">
        <v>43.936999999999998</v>
      </c>
      <c r="CZ29">
        <v>42.311999999999998</v>
      </c>
      <c r="DA29">
        <v>43.061999999999998</v>
      </c>
      <c r="DB29">
        <v>42.625</v>
      </c>
      <c r="DC29">
        <v>0</v>
      </c>
      <c r="DD29">
        <v>0</v>
      </c>
      <c r="DE29">
        <v>0</v>
      </c>
      <c r="DF29">
        <v>139.299999952316</v>
      </c>
      <c r="DG29">
        <v>0</v>
      </c>
      <c r="DH29">
        <v>740.57799999999997</v>
      </c>
      <c r="DI29">
        <v>9.3692306249565203</v>
      </c>
      <c r="DJ29">
        <v>-53.7692304192446</v>
      </c>
      <c r="DK29">
        <v>68.837999999999994</v>
      </c>
      <c r="DL29">
        <v>15</v>
      </c>
      <c r="DM29">
        <v>1599594911.5</v>
      </c>
      <c r="DN29" t="s">
        <v>423</v>
      </c>
      <c r="DO29">
        <v>1599594908</v>
      </c>
      <c r="DP29">
        <v>1599594911.5</v>
      </c>
      <c r="DQ29">
        <v>42</v>
      </c>
      <c r="DR29">
        <v>1E-3</v>
      </c>
      <c r="DS29">
        <v>4.0000000000000001E-3</v>
      </c>
      <c r="DT29">
        <v>0.19900000000000001</v>
      </c>
      <c r="DU29">
        <v>0.28899999999999998</v>
      </c>
      <c r="DV29">
        <v>400</v>
      </c>
      <c r="DW29">
        <v>28</v>
      </c>
      <c r="DX29">
        <v>0.22</v>
      </c>
      <c r="DY29">
        <v>7.0000000000000007E-2</v>
      </c>
      <c r="DZ29">
        <v>399.95895121951202</v>
      </c>
      <c r="EA29">
        <v>-0.368529616725078</v>
      </c>
      <c r="EB29">
        <v>7.6562727740071904E-2</v>
      </c>
      <c r="EC29">
        <v>0</v>
      </c>
      <c r="ED29">
        <v>404.93535483871</v>
      </c>
      <c r="EE29">
        <v>-15.883403225807699</v>
      </c>
      <c r="EF29">
        <v>1.2365806274897899</v>
      </c>
      <c r="EG29">
        <v>0</v>
      </c>
      <c r="EH29">
        <v>27.378034146341498</v>
      </c>
      <c r="EI29">
        <v>2.39766480836232</v>
      </c>
      <c r="EJ29">
        <v>0.24361838171040801</v>
      </c>
      <c r="EK29">
        <v>0</v>
      </c>
      <c r="EL29">
        <v>25.905795121951201</v>
      </c>
      <c r="EM29">
        <v>0.51531428571430504</v>
      </c>
      <c r="EN29">
        <v>0.11143852062300399</v>
      </c>
      <c r="EO29">
        <v>0</v>
      </c>
      <c r="EP29">
        <v>0</v>
      </c>
      <c r="EQ29">
        <v>4</v>
      </c>
      <c r="ER29" t="s">
        <v>392</v>
      </c>
      <c r="ES29">
        <v>2.9987599999999999</v>
      </c>
      <c r="ET29">
        <v>2.6943199999999998</v>
      </c>
      <c r="EU29">
        <v>0.10183</v>
      </c>
      <c r="EV29">
        <v>0.101635</v>
      </c>
      <c r="EW29">
        <v>0.11636299999999999</v>
      </c>
      <c r="EX29">
        <v>0.120836</v>
      </c>
      <c r="EY29">
        <v>28259.200000000001</v>
      </c>
      <c r="EZ29">
        <v>31970.5</v>
      </c>
      <c r="FA29">
        <v>27496.400000000001</v>
      </c>
      <c r="FB29">
        <v>30815.7</v>
      </c>
      <c r="FC29">
        <v>34070.300000000003</v>
      </c>
      <c r="FD29">
        <v>37274</v>
      </c>
      <c r="FE29">
        <v>40620.1</v>
      </c>
      <c r="FF29">
        <v>45384.2</v>
      </c>
      <c r="FG29">
        <v>1.9463200000000001</v>
      </c>
      <c r="FH29">
        <v>1.9720800000000001</v>
      </c>
      <c r="FI29">
        <v>1.15186E-2</v>
      </c>
      <c r="FJ29">
        <v>0</v>
      </c>
      <c r="FK29">
        <v>25.2895</v>
      </c>
      <c r="FL29">
        <v>999.9</v>
      </c>
      <c r="FM29">
        <v>74.515000000000001</v>
      </c>
      <c r="FN29">
        <v>29.568000000000001</v>
      </c>
      <c r="FO29">
        <v>30.3521</v>
      </c>
      <c r="FP29">
        <v>61.7014</v>
      </c>
      <c r="FQ29">
        <v>35.584899999999998</v>
      </c>
      <c r="FR29">
        <v>1</v>
      </c>
      <c r="FS29">
        <v>0.11192100000000001</v>
      </c>
      <c r="FT29">
        <v>3.01145</v>
      </c>
      <c r="FU29">
        <v>20.206700000000001</v>
      </c>
      <c r="FV29">
        <v>5.2235800000000001</v>
      </c>
      <c r="FW29">
        <v>12.0297</v>
      </c>
      <c r="FX29">
        <v>4.9598500000000003</v>
      </c>
      <c r="FY29">
        <v>3.302</v>
      </c>
      <c r="FZ29">
        <v>9999</v>
      </c>
      <c r="GA29">
        <v>999.9</v>
      </c>
      <c r="GB29">
        <v>9999</v>
      </c>
      <c r="GC29">
        <v>8726.2999999999993</v>
      </c>
      <c r="GD29">
        <v>1.8794599999999999</v>
      </c>
      <c r="GE29">
        <v>1.8763700000000001</v>
      </c>
      <c r="GF29">
        <v>1.8785099999999999</v>
      </c>
      <c r="GG29">
        <v>1.87836</v>
      </c>
      <c r="GH29">
        <v>1.8797299999999999</v>
      </c>
      <c r="GI29">
        <v>1.8727100000000001</v>
      </c>
      <c r="GJ29">
        <v>1.88035</v>
      </c>
      <c r="GK29">
        <v>1.8744099999999999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0.19900000000000001</v>
      </c>
      <c r="GZ29">
        <v>0.2893</v>
      </c>
      <c r="HA29">
        <v>0.199349999999924</v>
      </c>
      <c r="HB29">
        <v>0</v>
      </c>
      <c r="HC29">
        <v>0</v>
      </c>
      <c r="HD29">
        <v>0</v>
      </c>
      <c r="HE29">
        <v>0.28930952380952502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1.2</v>
      </c>
      <c r="HN29">
        <v>1.1000000000000001</v>
      </c>
      <c r="HO29">
        <v>2</v>
      </c>
      <c r="HP29">
        <v>504.346</v>
      </c>
      <c r="HQ29">
        <v>504.577</v>
      </c>
      <c r="HR29">
        <v>22.481999999999999</v>
      </c>
      <c r="HS29">
        <v>28.820699999999999</v>
      </c>
      <c r="HT29">
        <v>29.998200000000001</v>
      </c>
      <c r="HU29">
        <v>28.762799999999999</v>
      </c>
      <c r="HV29">
        <v>28.764199999999999</v>
      </c>
      <c r="HW29">
        <v>20.616</v>
      </c>
      <c r="HX29">
        <v>20.05</v>
      </c>
      <c r="HY29">
        <v>95.7</v>
      </c>
      <c r="HZ29">
        <v>22.757899999999999</v>
      </c>
      <c r="IA29">
        <v>400</v>
      </c>
      <c r="IB29">
        <v>13.410399999999999</v>
      </c>
      <c r="IC29">
        <v>104.583</v>
      </c>
      <c r="ID29">
        <v>101.355</v>
      </c>
    </row>
    <row r="30" spans="1:238" x14ac:dyDescent="0.35">
      <c r="A30">
        <v>13</v>
      </c>
      <c r="B30">
        <v>1599597246.5999999</v>
      </c>
      <c r="C30">
        <v>4229</v>
      </c>
      <c r="D30" t="s">
        <v>424</v>
      </c>
      <c r="E30" t="s">
        <v>425</v>
      </c>
      <c r="F30">
        <v>1599597246.5999999</v>
      </c>
      <c r="G30">
        <f t="shared" si="0"/>
        <v>7.8000029895175396E-4</v>
      </c>
      <c r="H30">
        <f t="shared" si="1"/>
        <v>-2.3207787546522174</v>
      </c>
      <c r="I30">
        <f t="shared" si="2"/>
        <v>402.3980025707632</v>
      </c>
      <c r="J30">
        <f t="shared" si="3"/>
        <v>416.44264666822687</v>
      </c>
      <c r="K30">
        <f t="shared" si="4"/>
        <v>42.527913943989617</v>
      </c>
      <c r="L30">
        <f t="shared" si="5"/>
        <v>41.093648216573023</v>
      </c>
      <c r="M30">
        <f t="shared" si="6"/>
        <v>0.23928468501574882</v>
      </c>
      <c r="N30">
        <f t="shared" si="7"/>
        <v>2.2926815846476822</v>
      </c>
      <c r="O30">
        <f t="shared" si="8"/>
        <v>0.22622565252012727</v>
      </c>
      <c r="P30">
        <f t="shared" si="9"/>
        <v>0.14250491256047693</v>
      </c>
      <c r="Q30">
        <f t="shared" si="10"/>
        <v>1.5958132752824533E-5</v>
      </c>
      <c r="R30">
        <f t="shared" si="11"/>
        <v>26.046895618395119</v>
      </c>
      <c r="S30">
        <f t="shared" si="12"/>
        <v>25.763300000000001</v>
      </c>
      <c r="T30">
        <f t="shared" si="13"/>
        <v>3.3272855811149866</v>
      </c>
      <c r="U30">
        <f t="shared" si="14"/>
        <v>86.932875448267339</v>
      </c>
      <c r="V30">
        <f t="shared" si="15"/>
        <v>2.9860647540638201</v>
      </c>
      <c r="W30">
        <f t="shared" si="16"/>
        <v>3.434908529904535</v>
      </c>
      <c r="X30">
        <f t="shared" si="17"/>
        <v>0.34122082705116652</v>
      </c>
      <c r="Y30">
        <f t="shared" si="18"/>
        <v>-34.398013183772349</v>
      </c>
      <c r="Z30">
        <f t="shared" si="19"/>
        <v>66.510800985200063</v>
      </c>
      <c r="AA30">
        <f t="shared" si="20"/>
        <v>6.2003258844049789</v>
      </c>
      <c r="AB30">
        <f t="shared" si="21"/>
        <v>38.313129643965446</v>
      </c>
      <c r="AC30">
        <v>13</v>
      </c>
      <c r="AD30">
        <v>3</v>
      </c>
      <c r="AE30">
        <f t="shared" si="22"/>
        <v>1.0004806634905616</v>
      </c>
      <c r="AF30">
        <f t="shared" si="23"/>
        <v>4.8066349056163915E-2</v>
      </c>
      <c r="AG30">
        <f t="shared" si="24"/>
        <v>54117.896951905044</v>
      </c>
      <c r="AH30" t="s">
        <v>426</v>
      </c>
      <c r="AI30">
        <v>10244.4</v>
      </c>
      <c r="AJ30">
        <v>728.572</v>
      </c>
      <c r="AK30">
        <v>3373.42</v>
      </c>
      <c r="AL30">
        <f t="shared" si="25"/>
        <v>2644.848</v>
      </c>
      <c r="AM30">
        <f t="shared" si="26"/>
        <v>0.78402570684942874</v>
      </c>
      <c r="AN30">
        <v>-2.31950844127967</v>
      </c>
      <c r="AO30" t="s">
        <v>422</v>
      </c>
      <c r="AP30" t="s">
        <v>422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-2.3207787546522174</v>
      </c>
      <c r="AW30" t="e">
        <f t="shared" si="30"/>
        <v>#DIV/0!</v>
      </c>
      <c r="AX30" t="e">
        <f t="shared" si="31"/>
        <v>#DIV/0!</v>
      </c>
      <c r="AY30">
        <f t="shared" si="32"/>
        <v>-1.5123957890323205</v>
      </c>
      <c r="AZ30" t="e">
        <f t="shared" si="33"/>
        <v>#DIV/0!</v>
      </c>
      <c r="BA30" t="s">
        <v>422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1.2754683823040114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1599597246.5999999</v>
      </c>
      <c r="BO30">
        <v>402.39800000000002</v>
      </c>
      <c r="BP30">
        <v>399.99099999999999</v>
      </c>
      <c r="BQ30">
        <v>29.240200000000002</v>
      </c>
      <c r="BR30">
        <v>28.332000000000001</v>
      </c>
      <c r="BS30">
        <v>402.27300000000002</v>
      </c>
      <c r="BT30">
        <v>28.950900000000001</v>
      </c>
      <c r="BU30">
        <v>499.99</v>
      </c>
      <c r="BV30">
        <v>102.02200000000001</v>
      </c>
      <c r="BW30">
        <v>9.9899100000000005E-2</v>
      </c>
      <c r="BX30">
        <v>26.301400000000001</v>
      </c>
      <c r="BY30">
        <v>25.763300000000001</v>
      </c>
      <c r="BZ30">
        <v>999.9</v>
      </c>
      <c r="CA30">
        <v>0</v>
      </c>
      <c r="CB30">
        <v>0</v>
      </c>
      <c r="CC30">
        <v>10008.799999999999</v>
      </c>
      <c r="CD30">
        <v>0</v>
      </c>
      <c r="CE30">
        <v>11.708299999999999</v>
      </c>
      <c r="CF30">
        <v>2.4817200000000001</v>
      </c>
      <c r="CG30">
        <v>414.59500000000003</v>
      </c>
      <c r="CH30">
        <v>411.654</v>
      </c>
      <c r="CI30">
        <v>0.90813999999999995</v>
      </c>
      <c r="CJ30">
        <v>399.99099999999999</v>
      </c>
      <c r="CK30">
        <v>28.332000000000001</v>
      </c>
      <c r="CL30">
        <v>2.9831400000000001</v>
      </c>
      <c r="CM30">
        <v>2.8904899999999998</v>
      </c>
      <c r="CN30">
        <v>23.934100000000001</v>
      </c>
      <c r="CO30">
        <v>23.4102</v>
      </c>
      <c r="CP30">
        <v>9.9996100000000008E-3</v>
      </c>
      <c r="CQ30">
        <v>0</v>
      </c>
      <c r="CR30">
        <v>0</v>
      </c>
      <c r="CS30">
        <v>0</v>
      </c>
      <c r="CT30">
        <v>729.1</v>
      </c>
      <c r="CU30">
        <v>9.9996100000000008E-3</v>
      </c>
      <c r="CV30">
        <v>49.5</v>
      </c>
      <c r="CW30">
        <v>8.0500000000000007</v>
      </c>
      <c r="CX30">
        <v>37.686999999999998</v>
      </c>
      <c r="CY30">
        <v>41.811999999999998</v>
      </c>
      <c r="CZ30">
        <v>39.811999999999998</v>
      </c>
      <c r="DA30">
        <v>41.125</v>
      </c>
      <c r="DB30">
        <v>40.436999999999998</v>
      </c>
      <c r="DC30">
        <v>0</v>
      </c>
      <c r="DD30">
        <v>0</v>
      </c>
      <c r="DE30">
        <v>0</v>
      </c>
      <c r="DF30">
        <v>2265.8999998569502</v>
      </c>
      <c r="DG30">
        <v>0</v>
      </c>
      <c r="DH30">
        <v>728.572</v>
      </c>
      <c r="DI30">
        <v>-11.7500000502811</v>
      </c>
      <c r="DJ30">
        <v>-8.65769252397366</v>
      </c>
      <c r="DK30">
        <v>54.088000000000001</v>
      </c>
      <c r="DL30">
        <v>15</v>
      </c>
      <c r="DM30">
        <v>1599597268.0999999</v>
      </c>
      <c r="DN30" t="s">
        <v>427</v>
      </c>
      <c r="DO30">
        <v>1599597268.0999999</v>
      </c>
      <c r="DP30">
        <v>1599594911.5</v>
      </c>
      <c r="DQ30">
        <v>43</v>
      </c>
      <c r="DR30">
        <v>-7.3999999999999996E-2</v>
      </c>
      <c r="DS30">
        <v>4.0000000000000001E-3</v>
      </c>
      <c r="DT30">
        <v>0.125</v>
      </c>
      <c r="DU30">
        <v>0.28899999999999998</v>
      </c>
      <c r="DV30">
        <v>400</v>
      </c>
      <c r="DW30">
        <v>28</v>
      </c>
      <c r="DX30">
        <v>0.21</v>
      </c>
      <c r="DY30">
        <v>7.0000000000000007E-2</v>
      </c>
      <c r="DZ30">
        <v>399.99245000000002</v>
      </c>
      <c r="EA30">
        <v>0.122701688555196</v>
      </c>
      <c r="EB30">
        <v>1.8567377305369601E-2</v>
      </c>
      <c r="EC30">
        <v>0</v>
      </c>
      <c r="ED30">
        <v>402.46190000000001</v>
      </c>
      <c r="EE30">
        <v>0.116476084537561</v>
      </c>
      <c r="EF30">
        <v>1.35458480723807E-2</v>
      </c>
      <c r="EG30">
        <v>1</v>
      </c>
      <c r="EH30">
        <v>28.331544999999998</v>
      </c>
      <c r="EI30">
        <v>-9.6923076923201706E-3</v>
      </c>
      <c r="EJ30">
        <v>1.2387392784601E-3</v>
      </c>
      <c r="EK30">
        <v>1</v>
      </c>
      <c r="EL30">
        <v>29.241399999999999</v>
      </c>
      <c r="EM30">
        <v>-9.3455909944299507E-3</v>
      </c>
      <c r="EN30">
        <v>1.3610657588817301E-3</v>
      </c>
      <c r="EO30">
        <v>1</v>
      </c>
      <c r="EP30">
        <v>3</v>
      </c>
      <c r="EQ30">
        <v>4</v>
      </c>
      <c r="ER30" t="s">
        <v>361</v>
      </c>
      <c r="ES30">
        <v>2.99858</v>
      </c>
      <c r="ET30">
        <v>2.6941099999999998</v>
      </c>
      <c r="EU30">
        <v>0.10161299999999999</v>
      </c>
      <c r="EV30">
        <v>0.10159700000000001</v>
      </c>
      <c r="EW30">
        <v>0.125697</v>
      </c>
      <c r="EX30">
        <v>0.122682</v>
      </c>
      <c r="EY30">
        <v>28257.8</v>
      </c>
      <c r="EZ30">
        <v>31956.9</v>
      </c>
      <c r="FA30">
        <v>27488.9</v>
      </c>
      <c r="FB30">
        <v>30801.599999999999</v>
      </c>
      <c r="FC30">
        <v>33702.800000000003</v>
      </c>
      <c r="FD30">
        <v>37180.699999999997</v>
      </c>
      <c r="FE30">
        <v>40614.1</v>
      </c>
      <c r="FF30">
        <v>45366</v>
      </c>
      <c r="FG30">
        <v>1.9494</v>
      </c>
      <c r="FH30">
        <v>1.9713000000000001</v>
      </c>
      <c r="FI30">
        <v>3.0659100000000002E-2</v>
      </c>
      <c r="FJ30">
        <v>0</v>
      </c>
      <c r="FK30">
        <v>25.2607</v>
      </c>
      <c r="FL30">
        <v>999.9</v>
      </c>
      <c r="FM30">
        <v>75.692999999999998</v>
      </c>
      <c r="FN30">
        <v>29.698</v>
      </c>
      <c r="FO30">
        <v>31.0654</v>
      </c>
      <c r="FP30">
        <v>61.216900000000003</v>
      </c>
      <c r="FQ30">
        <v>35.665100000000002</v>
      </c>
      <c r="FR30">
        <v>1</v>
      </c>
      <c r="FS30">
        <v>0.11249199999999999</v>
      </c>
      <c r="FT30">
        <v>1.2171099999999999</v>
      </c>
      <c r="FU30">
        <v>20.228100000000001</v>
      </c>
      <c r="FV30">
        <v>5.2237299999999998</v>
      </c>
      <c r="FW30">
        <v>12.0281</v>
      </c>
      <c r="FX30">
        <v>4.9615</v>
      </c>
      <c r="FY30">
        <v>3.302</v>
      </c>
      <c r="FZ30">
        <v>9999</v>
      </c>
      <c r="GA30">
        <v>999.9</v>
      </c>
      <c r="GB30">
        <v>9999</v>
      </c>
      <c r="GC30">
        <v>8776.5</v>
      </c>
      <c r="GD30">
        <v>1.8794500000000001</v>
      </c>
      <c r="GE30">
        <v>1.8763700000000001</v>
      </c>
      <c r="GF30">
        <v>1.8785099999999999</v>
      </c>
      <c r="GG30">
        <v>1.87836</v>
      </c>
      <c r="GH30">
        <v>1.8797299999999999</v>
      </c>
      <c r="GI30">
        <v>1.8727199999999999</v>
      </c>
      <c r="GJ30">
        <v>1.8803799999999999</v>
      </c>
      <c r="GK30">
        <v>1.87439</v>
      </c>
      <c r="GL30">
        <v>5</v>
      </c>
      <c r="GM30">
        <v>0</v>
      </c>
      <c r="GN30">
        <v>0</v>
      </c>
      <c r="GO30">
        <v>0</v>
      </c>
      <c r="GP30" t="s">
        <v>362</v>
      </c>
      <c r="GQ30" t="s">
        <v>363</v>
      </c>
      <c r="GR30" t="s">
        <v>364</v>
      </c>
      <c r="GS30" t="s">
        <v>364</v>
      </c>
      <c r="GT30" t="s">
        <v>364</v>
      </c>
      <c r="GU30" t="s">
        <v>364</v>
      </c>
      <c r="GV30">
        <v>0</v>
      </c>
      <c r="GW30">
        <v>100</v>
      </c>
      <c r="GX30">
        <v>100</v>
      </c>
      <c r="GY30">
        <v>0.125</v>
      </c>
      <c r="GZ30">
        <v>0.2893</v>
      </c>
      <c r="HA30">
        <v>0.199349999999924</v>
      </c>
      <c r="HB30">
        <v>0</v>
      </c>
      <c r="HC30">
        <v>0</v>
      </c>
      <c r="HD30">
        <v>0</v>
      </c>
      <c r="HE30">
        <v>0.28930952380952502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39</v>
      </c>
      <c r="HN30">
        <v>38.9</v>
      </c>
      <c r="HO30">
        <v>2</v>
      </c>
      <c r="HP30">
        <v>507.279</v>
      </c>
      <c r="HQ30">
        <v>504.90300000000002</v>
      </c>
      <c r="HR30">
        <v>24.436499999999999</v>
      </c>
      <c r="HS30">
        <v>28.877500000000001</v>
      </c>
      <c r="HT30">
        <v>30.0001</v>
      </c>
      <c r="HU30">
        <v>28.8582</v>
      </c>
      <c r="HV30">
        <v>28.857900000000001</v>
      </c>
      <c r="HW30">
        <v>20.666599999999999</v>
      </c>
      <c r="HX30">
        <v>20.05</v>
      </c>
      <c r="HY30">
        <v>95.7</v>
      </c>
      <c r="HZ30">
        <v>24.435300000000002</v>
      </c>
      <c r="IA30">
        <v>400</v>
      </c>
      <c r="IB30">
        <v>13.410399999999999</v>
      </c>
      <c r="IC30">
        <v>104.563</v>
      </c>
      <c r="ID30">
        <v>101.312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2020-09-08T15:34:43Z</dcterms:created>
  <dcterms:modified xsi:type="dcterms:W3CDTF">2020-09-21T13:46:06Z</dcterms:modified>
</cp:coreProperties>
</file>